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COORDINACIÓN DE CARRERA\"/>
    </mc:Choice>
  </mc:AlternateContent>
  <xr:revisionPtr revIDLastSave="0" documentId="13_ncr:1_{0158F249-DA74-4C4C-A443-351C480916FE}" xr6:coauthVersionLast="40" xr6:coauthVersionMax="40" xr10:uidLastSave="{00000000-0000-0000-0000-000000000000}"/>
  <bookViews>
    <workbookView xWindow="-120" yWindow="-120" windowWidth="20730" windowHeight="11760" xr2:uid="{00000000-000D-0000-FFFF-FFFF00000000}"/>
  </bookViews>
  <sheets>
    <sheet name="Derecho" sheetId="3" r:id="rId1"/>
    <sheet name="Distributivo" sheetId="6" r:id="rId2"/>
    <sheet name="ENCADENAMIENTO DERECHO" sheetId="5" r:id="rId3"/>
  </sheets>
  <definedNames>
    <definedName name="_xlnm.Print_Titles" localSheetId="1">Distributivo!$1:$8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02" i="3" l="1"/>
  <c r="AH102" i="3"/>
  <c r="AJ102" i="3" s="1"/>
  <c r="AJ93" i="3"/>
  <c r="AI93" i="3"/>
  <c r="AH93" i="3"/>
  <c r="AI83" i="3"/>
  <c r="AH83" i="3"/>
  <c r="AI73" i="3"/>
  <c r="AH73" i="3"/>
  <c r="AJ73" i="3" s="1"/>
  <c r="AJ83" i="3"/>
  <c r="AJ58" i="3"/>
  <c r="AI58" i="3"/>
  <c r="AH58" i="3"/>
  <c r="AJ43" i="3"/>
  <c r="AI43" i="3"/>
  <c r="AH43" i="3"/>
  <c r="AJ30" i="3"/>
  <c r="AI30" i="3"/>
  <c r="AH30" i="3"/>
  <c r="AJ20" i="3"/>
  <c r="AI20" i="3"/>
  <c r="AH20" i="3"/>
  <c r="AJ9" i="3"/>
  <c r="AI9" i="3"/>
  <c r="AH9" i="3"/>
  <c r="AE121" i="3" l="1"/>
  <c r="Z121" i="3"/>
  <c r="J124" i="3"/>
  <c r="AE93" i="3"/>
  <c r="AD93" i="3"/>
  <c r="AC93" i="3"/>
  <c r="AA93" i="3"/>
  <c r="AF93" i="3" l="1"/>
  <c r="G14" i="6"/>
  <c r="H15" i="6" l="1"/>
  <c r="I15" i="6"/>
  <c r="H16" i="6"/>
  <c r="I16" i="6"/>
  <c r="H17" i="6"/>
  <c r="I17" i="6"/>
  <c r="H18" i="6"/>
  <c r="I18" i="6"/>
  <c r="H19" i="6"/>
  <c r="I19" i="6"/>
  <c r="H20" i="6"/>
  <c r="I20" i="6"/>
  <c r="G20" i="6"/>
  <c r="G19" i="6"/>
  <c r="G18" i="6"/>
  <c r="G17" i="6"/>
  <c r="G16" i="6"/>
  <c r="G15" i="6"/>
  <c r="I12" i="6"/>
  <c r="H12" i="6"/>
  <c r="H9" i="6"/>
  <c r="I9" i="6"/>
  <c r="H10" i="6"/>
  <c r="I10" i="6"/>
  <c r="H11" i="6"/>
  <c r="I11" i="6"/>
  <c r="H13" i="6"/>
  <c r="I13" i="6"/>
  <c r="H14" i="6"/>
  <c r="I14" i="6"/>
  <c r="G13" i="6"/>
  <c r="G12" i="6"/>
  <c r="G11" i="6"/>
  <c r="G10" i="6"/>
  <c r="G9" i="6"/>
  <c r="J57" i="6"/>
  <c r="H55" i="6"/>
  <c r="I55" i="6"/>
  <c r="H56" i="6"/>
  <c r="I56" i="6"/>
  <c r="H57" i="6"/>
  <c r="I57" i="6"/>
  <c r="H58" i="6"/>
  <c r="I58" i="6"/>
  <c r="H59" i="6"/>
  <c r="I59" i="6"/>
  <c r="H60" i="6"/>
  <c r="I60" i="6"/>
  <c r="G60" i="6"/>
  <c r="G59" i="6"/>
  <c r="G58" i="6"/>
  <c r="G57" i="6"/>
  <c r="G56" i="6"/>
  <c r="G55" i="6"/>
  <c r="C57" i="6"/>
  <c r="C60" i="6"/>
  <c r="C59" i="6"/>
  <c r="C58" i="6"/>
  <c r="C56" i="6"/>
  <c r="C55" i="6"/>
  <c r="D60" i="6"/>
  <c r="D59" i="6"/>
  <c r="D58" i="6"/>
  <c r="D57" i="6"/>
  <c r="D56" i="6"/>
  <c r="D55" i="6"/>
  <c r="K31" i="6"/>
  <c r="K24" i="6"/>
  <c r="J17" i="6"/>
  <c r="J11" i="6"/>
  <c r="J36" i="6"/>
  <c r="J40" i="6"/>
  <c r="J46" i="6"/>
  <c r="J51" i="6"/>
  <c r="H49" i="6"/>
  <c r="I49" i="6"/>
  <c r="H50" i="6"/>
  <c r="I50" i="6"/>
  <c r="H51" i="6"/>
  <c r="I51" i="6"/>
  <c r="H52" i="6"/>
  <c r="I52" i="6"/>
  <c r="H53" i="6"/>
  <c r="I53" i="6"/>
  <c r="H54" i="6"/>
  <c r="I54" i="6"/>
  <c r="G54" i="6"/>
  <c r="G53" i="6"/>
  <c r="G52" i="6"/>
  <c r="G51" i="6"/>
  <c r="G50" i="6"/>
  <c r="G49" i="6"/>
  <c r="C51" i="6"/>
  <c r="E57" i="6" s="1"/>
  <c r="C54" i="6"/>
  <c r="C53" i="6"/>
  <c r="E60" i="6" s="1"/>
  <c r="C52" i="6"/>
  <c r="E58" i="6" s="1"/>
  <c r="C50" i="6"/>
  <c r="C49" i="6"/>
  <c r="D54" i="6"/>
  <c r="D53" i="6"/>
  <c r="D52" i="6"/>
  <c r="D51" i="6"/>
  <c r="D50" i="6"/>
  <c r="D49" i="6"/>
  <c r="M60" i="6" l="1"/>
  <c r="L58" i="6"/>
  <c r="S55" i="6" s="1"/>
  <c r="L52" i="6"/>
  <c r="M53" i="6"/>
  <c r="L54" i="6"/>
  <c r="M55" i="6"/>
  <c r="M57" i="6"/>
  <c r="M59" i="6"/>
  <c r="M56" i="6"/>
  <c r="I47" i="6"/>
  <c r="H47" i="6"/>
  <c r="H44" i="6"/>
  <c r="I44" i="6"/>
  <c r="H45" i="6"/>
  <c r="I45" i="6"/>
  <c r="H46" i="6"/>
  <c r="I46" i="6"/>
  <c r="H48" i="6"/>
  <c r="I48" i="6"/>
  <c r="G48" i="6"/>
  <c r="G47" i="6"/>
  <c r="G46" i="6"/>
  <c r="G45" i="6"/>
  <c r="G44" i="6"/>
  <c r="C46" i="6"/>
  <c r="E51" i="6" s="1"/>
  <c r="C48" i="6"/>
  <c r="C47" i="6"/>
  <c r="C45" i="6"/>
  <c r="C44" i="6"/>
  <c r="D48" i="6"/>
  <c r="D47" i="6"/>
  <c r="D46" i="6"/>
  <c r="D45" i="6"/>
  <c r="D44" i="6"/>
  <c r="I41" i="6"/>
  <c r="H41" i="6"/>
  <c r="H38" i="6"/>
  <c r="I38" i="6"/>
  <c r="H39" i="6"/>
  <c r="I39" i="6"/>
  <c r="H40" i="6"/>
  <c r="I40" i="6"/>
  <c r="H42" i="6"/>
  <c r="I42" i="6"/>
  <c r="H43" i="6"/>
  <c r="I43" i="6"/>
  <c r="G43" i="6"/>
  <c r="G42" i="6"/>
  <c r="G41" i="6"/>
  <c r="G40" i="6"/>
  <c r="G39" i="6"/>
  <c r="G38" i="6"/>
  <c r="C40" i="6"/>
  <c r="E46" i="6" s="1"/>
  <c r="C43" i="6"/>
  <c r="C42" i="6"/>
  <c r="C41" i="6"/>
  <c r="C39" i="6"/>
  <c r="E44" i="6" s="1"/>
  <c r="C38" i="6"/>
  <c r="D43" i="6"/>
  <c r="D42" i="6"/>
  <c r="D41" i="6"/>
  <c r="D40" i="6"/>
  <c r="D39" i="6"/>
  <c r="D38" i="6"/>
  <c r="I37" i="6"/>
  <c r="H37" i="6"/>
  <c r="H33" i="6"/>
  <c r="I33" i="6"/>
  <c r="H34" i="6"/>
  <c r="I34" i="6"/>
  <c r="H35" i="6"/>
  <c r="I35" i="6"/>
  <c r="H36" i="6"/>
  <c r="I36" i="6"/>
  <c r="C36" i="6"/>
  <c r="E40" i="6" s="1"/>
  <c r="C37" i="6"/>
  <c r="E42" i="6" s="1"/>
  <c r="C35" i="6"/>
  <c r="C34" i="6"/>
  <c r="C33" i="6"/>
  <c r="E39" i="6" s="1"/>
  <c r="C32" i="6"/>
  <c r="E37" i="6" s="1"/>
  <c r="C31" i="6"/>
  <c r="C30" i="6"/>
  <c r="E34" i="6" s="1"/>
  <c r="C29" i="6"/>
  <c r="E36" i="6" s="1"/>
  <c r="C28" i="6"/>
  <c r="G37" i="6"/>
  <c r="G36" i="6"/>
  <c r="G35" i="6"/>
  <c r="G34" i="6"/>
  <c r="G33" i="6"/>
  <c r="I32" i="6"/>
  <c r="H32" i="6"/>
  <c r="H28" i="6"/>
  <c r="I28" i="6"/>
  <c r="H29" i="6"/>
  <c r="I29" i="6"/>
  <c r="H30" i="6"/>
  <c r="I30" i="6"/>
  <c r="H31" i="6"/>
  <c r="I31" i="6"/>
  <c r="G32" i="6"/>
  <c r="G31" i="6"/>
  <c r="G30" i="6"/>
  <c r="G29" i="6"/>
  <c r="G28" i="6"/>
  <c r="D37" i="6"/>
  <c r="D36" i="6"/>
  <c r="D35" i="6"/>
  <c r="D34" i="6"/>
  <c r="D33" i="6"/>
  <c r="D32" i="6"/>
  <c r="D31" i="6"/>
  <c r="D30" i="6"/>
  <c r="D29" i="6"/>
  <c r="D28" i="6"/>
  <c r="I27" i="6"/>
  <c r="I26" i="6"/>
  <c r="I25" i="6"/>
  <c r="I24" i="6"/>
  <c r="I23" i="6"/>
  <c r="I22" i="6"/>
  <c r="I21" i="6"/>
  <c r="H27" i="6"/>
  <c r="H26" i="6"/>
  <c r="H24" i="6"/>
  <c r="H23" i="6"/>
  <c r="H22" i="6"/>
  <c r="H21" i="6"/>
  <c r="G27" i="6"/>
  <c r="G26" i="6"/>
  <c r="G25" i="6"/>
  <c r="G24" i="6"/>
  <c r="G23" i="6"/>
  <c r="G22" i="6"/>
  <c r="G21" i="6"/>
  <c r="C27" i="6"/>
  <c r="C26" i="6"/>
  <c r="C25" i="6"/>
  <c r="E32" i="6" s="1"/>
  <c r="C24" i="6"/>
  <c r="E31" i="6" s="1"/>
  <c r="D26" i="6"/>
  <c r="D25" i="6"/>
  <c r="D24" i="6"/>
  <c r="D23" i="6"/>
  <c r="C23" i="6"/>
  <c r="C22" i="6"/>
  <c r="C21" i="6"/>
  <c r="E33" i="6" s="1"/>
  <c r="D27" i="6"/>
  <c r="D22" i="6"/>
  <c r="D21" i="6"/>
  <c r="M20" i="6"/>
  <c r="C20" i="6"/>
  <c r="C19" i="6"/>
  <c r="C18" i="6"/>
  <c r="E26" i="6" s="1"/>
  <c r="C17" i="6"/>
  <c r="E24" i="6" s="1"/>
  <c r="C16" i="6"/>
  <c r="E21" i="6" s="1"/>
  <c r="C15" i="6"/>
  <c r="D20" i="6"/>
  <c r="D19" i="6"/>
  <c r="D18" i="6"/>
  <c r="D17" i="6"/>
  <c r="D16" i="6"/>
  <c r="D15" i="6"/>
  <c r="C13" i="6"/>
  <c r="E18" i="6" s="1"/>
  <c r="C12" i="6"/>
  <c r="E23" i="6" s="1"/>
  <c r="C11" i="6"/>
  <c r="E17" i="6" s="1"/>
  <c r="C10" i="6"/>
  <c r="E15" i="6" s="1"/>
  <c r="C9" i="6"/>
  <c r="C14" i="6"/>
  <c r="D14" i="6"/>
  <c r="D13" i="6"/>
  <c r="D12" i="6"/>
  <c r="D11" i="6"/>
  <c r="D10" i="6"/>
  <c r="D9" i="6"/>
  <c r="K61" i="6"/>
  <c r="J61" i="6"/>
  <c r="P56" i="6"/>
  <c r="O56" i="6"/>
  <c r="N56" i="6"/>
  <c r="R55" i="6"/>
  <c r="Q55" i="6"/>
  <c r="P55" i="6"/>
  <c r="O55" i="6"/>
  <c r="N55" i="6"/>
  <c r="M51" i="6"/>
  <c r="P50" i="6"/>
  <c r="O50" i="6"/>
  <c r="N50" i="6"/>
  <c r="M50" i="6"/>
  <c r="R49" i="6"/>
  <c r="Q49" i="6"/>
  <c r="P49" i="6"/>
  <c r="N49" i="6"/>
  <c r="T49" i="6" s="1"/>
  <c r="P45" i="6"/>
  <c r="O45" i="6"/>
  <c r="N45" i="6"/>
  <c r="S44" i="6"/>
  <c r="R44" i="6"/>
  <c r="Q44" i="6"/>
  <c r="P39" i="6"/>
  <c r="O39" i="6"/>
  <c r="N39" i="6"/>
  <c r="S38" i="6"/>
  <c r="R38" i="6"/>
  <c r="Q38" i="6"/>
  <c r="P34" i="6"/>
  <c r="O34" i="6"/>
  <c r="N34" i="6"/>
  <c r="S33" i="6"/>
  <c r="R33" i="6"/>
  <c r="Q33" i="6"/>
  <c r="P29" i="6"/>
  <c r="O29" i="6"/>
  <c r="N29" i="6"/>
  <c r="S28" i="6"/>
  <c r="R28" i="6"/>
  <c r="Q28" i="6"/>
  <c r="P22" i="6"/>
  <c r="O22" i="6"/>
  <c r="N22" i="6"/>
  <c r="S21" i="6"/>
  <c r="R21" i="6"/>
  <c r="Q21" i="6"/>
  <c r="P16" i="6"/>
  <c r="O16" i="6"/>
  <c r="N16" i="6"/>
  <c r="S15" i="6"/>
  <c r="R15" i="6"/>
  <c r="Q15" i="6"/>
  <c r="P10" i="6"/>
  <c r="O10" i="6"/>
  <c r="N10" i="6"/>
  <c r="S9" i="6"/>
  <c r="R9" i="6"/>
  <c r="Q9" i="6"/>
  <c r="S49" i="6" l="1"/>
  <c r="S61" i="6" s="1"/>
  <c r="M46" i="6"/>
  <c r="M45" i="6"/>
  <c r="P38" i="6"/>
  <c r="M42" i="6"/>
  <c r="P44" i="6"/>
  <c r="N38" i="6"/>
  <c r="N44" i="6"/>
  <c r="M48" i="6"/>
  <c r="G61" i="6"/>
  <c r="I61" i="6"/>
  <c r="M41" i="6"/>
  <c r="O38" i="6"/>
  <c r="M47" i="6"/>
  <c r="O44" i="6"/>
  <c r="M32" i="6"/>
  <c r="M29" i="6"/>
  <c r="O33" i="6"/>
  <c r="M43" i="6"/>
  <c r="M40" i="6"/>
  <c r="M39" i="6"/>
  <c r="M38" i="6"/>
  <c r="M14" i="6"/>
  <c r="M24" i="6"/>
  <c r="M21" i="6"/>
  <c r="M37" i="6"/>
  <c r="M35" i="6"/>
  <c r="M28" i="6"/>
  <c r="M34" i="6"/>
  <c r="M36" i="6"/>
  <c r="M22" i="6"/>
  <c r="P33" i="6"/>
  <c r="N28" i="6"/>
  <c r="N33" i="6"/>
  <c r="M17" i="6"/>
  <c r="O15" i="6"/>
  <c r="M18" i="6"/>
  <c r="N21" i="6"/>
  <c r="M23" i="6"/>
  <c r="M27" i="6"/>
  <c r="M30" i="6"/>
  <c r="M31" i="6"/>
  <c r="P21" i="6"/>
  <c r="P28" i="6"/>
  <c r="M12" i="6"/>
  <c r="M13" i="6"/>
  <c r="M11" i="6"/>
  <c r="M9" i="6"/>
  <c r="N15" i="6"/>
  <c r="M26" i="6"/>
  <c r="M19" i="6"/>
  <c r="P15" i="6"/>
  <c r="M10" i="6"/>
  <c r="M16" i="6"/>
  <c r="M15" i="6"/>
  <c r="R61" i="6"/>
  <c r="Q61" i="6"/>
  <c r="T55" i="6"/>
  <c r="O9" i="6"/>
  <c r="O28" i="6"/>
  <c r="N9" i="6"/>
  <c r="P9" i="6"/>
  <c r="M49" i="6"/>
  <c r="O49" i="6"/>
  <c r="M33" i="6"/>
  <c r="M44" i="6"/>
  <c r="H25" i="6"/>
  <c r="H61" i="6" s="1"/>
  <c r="T44" i="6" l="1"/>
  <c r="T38" i="6"/>
  <c r="T33" i="6"/>
  <c r="O21" i="6"/>
  <c r="T21" i="6" s="1"/>
  <c r="M25" i="6"/>
  <c r="M61" i="6"/>
  <c r="T28" i="6"/>
  <c r="T15" i="6"/>
  <c r="P61" i="6"/>
  <c r="T9" i="6"/>
  <c r="N61" i="6"/>
  <c r="O61" i="6" l="1"/>
  <c r="T61" i="6"/>
  <c r="J123" i="3"/>
  <c r="J122" i="3"/>
  <c r="AE83" i="3"/>
  <c r="AD83" i="3"/>
  <c r="AC83" i="3"/>
  <c r="AE73" i="3"/>
  <c r="AD73" i="3"/>
  <c r="AC73" i="3"/>
  <c r="AE58" i="3"/>
  <c r="AD58" i="3"/>
  <c r="AC58" i="3"/>
  <c r="Z120" i="3"/>
  <c r="AE102" i="3"/>
  <c r="AD102" i="3"/>
  <c r="AC102" i="3"/>
  <c r="AF58" i="3" l="1"/>
  <c r="G97" i="3"/>
  <c r="O52" i="3"/>
  <c r="G47" i="3"/>
  <c r="S30" i="3"/>
  <c r="O129" i="3" l="1"/>
  <c r="O130" i="3"/>
  <c r="O131" i="3"/>
  <c r="O132" i="3"/>
  <c r="O128" i="3"/>
  <c r="E132" i="3"/>
  <c r="D130" i="3"/>
  <c r="D131" i="3"/>
  <c r="D132" i="3"/>
  <c r="D133" i="3"/>
  <c r="D134" i="3"/>
  <c r="D129" i="3"/>
  <c r="K102" i="3"/>
  <c r="AA102" i="3"/>
  <c r="K93" i="3"/>
  <c r="J117" i="3"/>
  <c r="W83" i="3"/>
  <c r="O88" i="3"/>
  <c r="K83" i="3"/>
  <c r="G88" i="3"/>
  <c r="G83" i="3"/>
  <c r="AF73" i="3"/>
  <c r="O78" i="3"/>
  <c r="G78" i="3"/>
  <c r="G73" i="3"/>
  <c r="AE120" i="3"/>
  <c r="G67" i="3"/>
  <c r="G62" i="3"/>
  <c r="G58" i="3"/>
  <c r="K58" i="3"/>
  <c r="AE43" i="3"/>
  <c r="AD43" i="3"/>
  <c r="AC43" i="3"/>
  <c r="K43" i="3"/>
  <c r="G52" i="3"/>
  <c r="G43" i="3"/>
  <c r="E133" i="3"/>
  <c r="AC30" i="3"/>
  <c r="AE30" i="3"/>
  <c r="AD30" i="3"/>
  <c r="W30" i="3"/>
  <c r="K30" i="3"/>
  <c r="O38" i="3"/>
  <c r="G34" i="3"/>
  <c r="AE20" i="3"/>
  <c r="AD20" i="3"/>
  <c r="AC20" i="3"/>
  <c r="AA20" i="3"/>
  <c r="W20" i="3"/>
  <c r="S20" i="3"/>
  <c r="K20" i="3"/>
  <c r="G24" i="3"/>
  <c r="G20" i="3"/>
  <c r="AE9" i="3"/>
  <c r="AD9" i="3"/>
  <c r="AC9" i="3"/>
  <c r="K9" i="3"/>
  <c r="G14" i="3"/>
  <c r="G9" i="3"/>
  <c r="O14" i="3"/>
  <c r="W9" i="3"/>
  <c r="S9" i="3"/>
  <c r="G106" i="3"/>
  <c r="Z122" i="3"/>
  <c r="W73" i="3"/>
  <c r="W102" i="3"/>
  <c r="G102" i="3"/>
  <c r="G93" i="3"/>
  <c r="G38" i="3"/>
  <c r="G30" i="3"/>
  <c r="AA73" i="3"/>
  <c r="K73" i="3"/>
  <c r="O67" i="3"/>
  <c r="T121" i="3" l="1"/>
  <c r="T119" i="3"/>
  <c r="T120" i="3"/>
  <c r="P129" i="3" s="1"/>
  <c r="AF20" i="3"/>
  <c r="J119" i="3"/>
  <c r="E129" i="3" s="1"/>
  <c r="T123" i="3"/>
  <c r="P132" i="3" s="1"/>
  <c r="E134" i="3"/>
  <c r="J120" i="3"/>
  <c r="J121" i="3"/>
  <c r="AF43" i="3"/>
  <c r="T122" i="3"/>
  <c r="P131" i="3" s="1"/>
  <c r="P130" i="3"/>
  <c r="AF83" i="3"/>
  <c r="AE122" i="3"/>
  <c r="AE123" i="3" s="1"/>
  <c r="P128" i="3"/>
  <c r="AF30" i="3"/>
  <c r="AF9" i="3"/>
  <c r="AF102" i="3"/>
  <c r="J125" i="3" l="1"/>
  <c r="E131" i="3"/>
  <c r="T124" i="3"/>
  <c r="V122" i="3" s="1"/>
  <c r="E130" i="3"/>
  <c r="V119" i="3" l="1"/>
  <c r="V121" i="3"/>
  <c r="V123" i="3"/>
  <c r="V120" i="3"/>
  <c r="L122" i="3"/>
  <c r="L124" i="3"/>
  <c r="L121" i="3"/>
  <c r="L123" i="3"/>
  <c r="L119" i="3"/>
  <c r="L120" i="3"/>
  <c r="V124" i="3" l="1"/>
  <c r="L125" i="3"/>
</calcChain>
</file>

<file path=xl/sharedStrings.xml><?xml version="1.0" encoding="utf-8"?>
<sst xmlns="http://schemas.openxmlformats.org/spreadsheetml/2006/main" count="645" uniqueCount="228">
  <si>
    <t>UNIVERSIDAD LAICA ELOY ALFARO DE MANABÍ</t>
  </si>
  <si>
    <t>RESUMEN DE HORAS</t>
  </si>
  <si>
    <t>UNIDADES DE ORGANIZACIÓN CURRICULAR</t>
  </si>
  <si>
    <t>NÚCLEOS PROBLÉMICOS</t>
  </si>
  <si>
    <t>CAMPOS DE FORMACIÓN</t>
  </si>
  <si>
    <t>NÚMERO DE ASIGNATURAS</t>
  </si>
  <si>
    <t>HORAS DE DOCENCIA</t>
  </si>
  <si>
    <t>PRAC. APLIC. Y EXP. DE APREND.</t>
  </si>
  <si>
    <t>HORAS DE TRABAJO AUTÓNOMO</t>
  </si>
  <si>
    <t>TOTAL DE HORAS</t>
  </si>
  <si>
    <t>FUNDAMENTOS TEÓRICOS</t>
  </si>
  <si>
    <t>PRAXIS PROFESIONAL</t>
  </si>
  <si>
    <t>EPISTEMOLOGÍA Y METODOLOGÍA DE INVESTIGACIÓN</t>
  </si>
  <si>
    <t>COMUNICACIÓN Y LENGUAJES</t>
  </si>
  <si>
    <t>TEÓRICO-METODOLÓGICO</t>
  </si>
  <si>
    <t>PRÁCTICA PREPROFESIONAL</t>
  </si>
  <si>
    <t>UNIDAD BÁSICA</t>
  </si>
  <si>
    <t>I</t>
  </si>
  <si>
    <t>COD:</t>
  </si>
  <si>
    <t>DOC.</t>
  </si>
  <si>
    <t>PAEA</t>
  </si>
  <si>
    <t>HTA</t>
  </si>
  <si>
    <t>HORAS TOTALES</t>
  </si>
  <si>
    <t>II</t>
  </si>
  <si>
    <t>III</t>
  </si>
  <si>
    <t>UNIDAD PROFESIONAL</t>
  </si>
  <si>
    <t>IV</t>
  </si>
  <si>
    <t>PROYECTO INTEGRADOR:</t>
  </si>
  <si>
    <t>V</t>
  </si>
  <si>
    <t>VI</t>
  </si>
  <si>
    <t>VII</t>
  </si>
  <si>
    <t>VIII</t>
  </si>
  <si>
    <t>UNIDAD DE TITULACIÓN</t>
  </si>
  <si>
    <t>IX</t>
  </si>
  <si>
    <t>Número de asignaturas</t>
  </si>
  <si>
    <t>Organización del aprendizaje</t>
  </si>
  <si>
    <t>Horas</t>
  </si>
  <si>
    <t>Porcentaje</t>
  </si>
  <si>
    <t>Campos de formación</t>
  </si>
  <si>
    <t>TRABAJO DE TITULACIÓN</t>
  </si>
  <si>
    <t>Horas de docencia</t>
  </si>
  <si>
    <t>Fundamentos teóricos</t>
  </si>
  <si>
    <t>Periodo</t>
  </si>
  <si>
    <t>Asignaturas, cursos y equivalentes</t>
  </si>
  <si>
    <t>Horas de prácticas de aplicación y experimentación del aprendizaje</t>
  </si>
  <si>
    <t>Praxs profesional</t>
  </si>
  <si>
    <t>Horas de trabajo autónomo</t>
  </si>
  <si>
    <t>Epistemología y metodología de investigación</t>
  </si>
  <si>
    <t>Horas de prácticas preprofesional</t>
  </si>
  <si>
    <t>Integración de contextos, saberes y cultura</t>
  </si>
  <si>
    <t>Horas de Vinculación</t>
  </si>
  <si>
    <t>Comunicación y lenguaje</t>
  </si>
  <si>
    <t>Horas del trabajo de titulación</t>
  </si>
  <si>
    <t>Total de horas</t>
  </si>
  <si>
    <t>FACULTAD DE DERECHO</t>
  </si>
  <si>
    <t>MALLA CURRICULAR DE LA CARRERA DE DERECHO</t>
  </si>
  <si>
    <t>¿Qué fundamentos permiten la concepción del Derecho?</t>
  </si>
  <si>
    <t>IDENTIFICACIÓN DE LOS ROLES PROFESIONALES EN EL SISTEMA SOCIO-JURÍDICO ECUATORIANO</t>
  </si>
  <si>
    <t>HISTORIA DEL DERECHO</t>
  </si>
  <si>
    <t>PENSAMIENTO LAICO Y PROYECTO DE VIDA</t>
  </si>
  <si>
    <t>TEORÍA GENERAL DEL ESTADO Y DEL DERECHO</t>
  </si>
  <si>
    <t>CIENCIA Y ECONOMÍA POLÍTICA</t>
  </si>
  <si>
    <t>EL SISTEMA SOCIO-ECONÓMICO, POLÍTICO, CULTURAL Y JURÍDICO COMO REGULADOR DE LA CONVIVENCIA SOCIAL</t>
  </si>
  <si>
    <t>DETERMINACIÓN SUJETO - CONTEXTO EN EL MARCO JURÍDICO LOCAL, REGIONAL Y NACIONAL Y DE LA CULTURA DE PAZ</t>
  </si>
  <si>
    <t>SOCIOLOGÍA JURÍDICA</t>
  </si>
  <si>
    <t>DEONTOLOGÍA JURÍDICA</t>
  </si>
  <si>
    <t>DERECHO CONSTITUCIONAL</t>
  </si>
  <si>
    <t>LOS PRINCIPIOS CONSTITUCIONALES Y ÉTICOS COMO FUNDAMENTOS PARA EL LOGRO DE UNA CULTURA DE PAZ</t>
  </si>
  <si>
    <t>DERECHO PENAL</t>
  </si>
  <si>
    <r>
      <rPr>
        <b/>
        <sz val="10"/>
        <rFont val="Calibri"/>
        <family val="2"/>
        <scheme val="minor"/>
      </rPr>
      <t>CÁTEDRA INTEGRADORA:</t>
    </r>
    <r>
      <rPr>
        <sz val="10"/>
        <rFont val="Calibri"/>
        <family val="2"/>
        <scheme val="minor"/>
      </rPr>
      <t xml:space="preserve">
SISTEMA POLÍTICO Y JURÍDICO</t>
    </r>
  </si>
  <si>
    <t>FILOSOFÍA DEL DERECHO</t>
  </si>
  <si>
    <t>DERECHO ECONÓMICO</t>
  </si>
  <si>
    <t>EL SISTEMA POLÍTICO Y JURÍDICO Y SU INFLUENCIA EN LAS RELACIONES DE LOS CIUDADANOS</t>
  </si>
  <si>
    <t>VINCULACIÓN:
APLICACIÓN DE PRINCIPIOS DE DERECHO EN EL SISTEMA POLÍTICO - JURÍDICO DEL PAÍS: PROPIEDAD Y TENENCIA DE LA TIERRA PARA VIVIENDA Y AGRICULTURA</t>
  </si>
  <si>
    <t>DERECHO COMPARADO</t>
  </si>
  <si>
    <r>
      <rPr>
        <b/>
        <sz val="10"/>
        <rFont val="Calibri"/>
        <family val="2"/>
        <scheme val="minor"/>
      </rPr>
      <t>CÁTEDRA INTEGRADORA: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DERECHO AGRARIO Y DESARROLLO DE LA PRODUCCIÓN</t>
    </r>
  </si>
  <si>
    <t>DERECHO AMBIENTAL Y DESARROLLO SUSTENTABLE</t>
  </si>
  <si>
    <t>DERECHO INTERNACIONAL PÚBLICO</t>
  </si>
  <si>
    <t>DERECHO CIVIL: BIENES</t>
  </si>
  <si>
    <t>LOS BIENES Y SU INCIDENCIA EN LAS RELACIONES JURÍDICAS DE LAS PERSONAS NATURALES Y JURÍDICAS</t>
  </si>
  <si>
    <t>SOLUCIÓN DE CONFLICTO A TRAVÉS DE MEDIOS ALTERNATIVOS DE ADMINISTRACIÓN DE JUSTICIA (CONSULTORIO JURÍDICO)</t>
  </si>
  <si>
    <t>CIENCIA PENAL Y CRIMINOLOGÍA</t>
  </si>
  <si>
    <t>DERECHO INTERNACIONAL PRIVADO</t>
  </si>
  <si>
    <t>DERECHO MARÍTIMO Y AERONÁUTICO</t>
  </si>
  <si>
    <t>DERECHO CIVIL: SUCESIONES</t>
  </si>
  <si>
    <t>APLICACIÓN DE LOS PROCEDIMIENTOS DE LOS MÉTODOS ALTERNATIVOS DEL DERECHO EN LOS CONFLICTOS SOCIALES</t>
  </si>
  <si>
    <t>PRÁCTICA JURÍDICA EN INSTITUCIONES PRIVADAS ANCLADAS EN LA MATRIZ DE SERVICIOS Y PRODUCTIVA EN LA ZONA
(VÁLIDAS PARA EXONERACIÓN ART- 5 CONSEJO DE JUDICATURA)</t>
  </si>
  <si>
    <t>DERECHO CONTENCIOSO ADMINISTRATIVO</t>
  </si>
  <si>
    <t>DERECHO MERCANTIL Y PRACTICA SOCIETARIA</t>
  </si>
  <si>
    <t>DERECHO Y PRACTICA LABORAL</t>
  </si>
  <si>
    <t>ANÁLISIS DE LAS OBLIGACIONES Y CONTRATOS DEL DERECHO PÚBLICO Y PRIVADO</t>
  </si>
  <si>
    <t>PRÁCTICA EN LAS INSTITUCIONES DE ADMINISTRACIÓN DE JUSTICIA
(VÁLIDAS PARA EXONERACIÓN ART- 5 CONSEJO DE JUDICATURA)</t>
  </si>
  <si>
    <t>MEDICINA LEGAL</t>
  </si>
  <si>
    <t>DERECHO Y PRÁCTICA TRIBUTARIA</t>
  </si>
  <si>
    <t>APLICACIÓN DE LOS DERECHOS DE LOS CIUDADANOS</t>
  </si>
  <si>
    <t>INGLÉS JURÍDICO BASICO</t>
  </si>
  <si>
    <t>LÓGICA, ORALIDAD Y ESCRITURA JURÍDICA</t>
  </si>
  <si>
    <t>LA INVESTIGACIÓN SOCIOJURÍDICA COMO HERRAMIENTA PARA LA TRANSFORMACIÓN SOCIAL</t>
  </si>
  <si>
    <t>DERECHO INFORMÁTICO</t>
  </si>
  <si>
    <t>INGLÉS JURÍDICO AVANZADO</t>
  </si>
  <si>
    <t>DERECHO DE PROPIEDAD INTELECTUAL</t>
  </si>
  <si>
    <t>LA PERTINENCIA E IMPACTO DEL PROCESO INVESTIGATIVO</t>
  </si>
  <si>
    <t>Cátedras integradoras</t>
  </si>
  <si>
    <t>Asignaturas del Trabajo de Titulación</t>
  </si>
  <si>
    <t>¿Qué valores y qué perfiles se requiere para el ejercicio del derecho?</t>
  </si>
  <si>
    <t>PERÍODOS ACADÉMICOS</t>
  </si>
  <si>
    <t>¿Cómo interactúan los conocimientos suntantivos y los adjetivos?</t>
  </si>
  <si>
    <t>DR.1.01</t>
  </si>
  <si>
    <t>DR.1.02</t>
  </si>
  <si>
    <t>DR.2.01</t>
  </si>
  <si>
    <t xml:space="preserve">COD: </t>
  </si>
  <si>
    <t>DR. 1.03</t>
  </si>
  <si>
    <t>DR.1.04</t>
  </si>
  <si>
    <t>DR.1.05</t>
  </si>
  <si>
    <t>DR.1.06</t>
  </si>
  <si>
    <t>DR.2.02</t>
  </si>
  <si>
    <t>DR.2.03</t>
  </si>
  <si>
    <t>DR.2.04</t>
  </si>
  <si>
    <t>DR.2.05</t>
  </si>
  <si>
    <t>DR.2.06</t>
  </si>
  <si>
    <t>DR.3.01</t>
  </si>
  <si>
    <t>DR.3.02</t>
  </si>
  <si>
    <t>DR.3.03</t>
  </si>
  <si>
    <t>DR.3.04</t>
  </si>
  <si>
    <t>DR.3.06</t>
  </si>
  <si>
    <t>DR.3.05</t>
  </si>
  <si>
    <t>DR.3.07</t>
  </si>
  <si>
    <t>DR.4.01</t>
  </si>
  <si>
    <t>DR.4.02</t>
  </si>
  <si>
    <t>DR.4.03</t>
  </si>
  <si>
    <t>DR.4.04</t>
  </si>
  <si>
    <t>DR.4.05</t>
  </si>
  <si>
    <t>DR.5.01</t>
  </si>
  <si>
    <t>DR.5.02</t>
  </si>
  <si>
    <t>DR.5.03</t>
  </si>
  <si>
    <t>DR.5.04</t>
  </si>
  <si>
    <t>DR.5.05</t>
  </si>
  <si>
    <t>DR.6.01</t>
  </si>
  <si>
    <t>DR.6.02</t>
  </si>
  <si>
    <t>DR.6.03</t>
  </si>
  <si>
    <t>DR.6.04</t>
  </si>
  <si>
    <t>DR.6.05</t>
  </si>
  <si>
    <t>DR.7.01</t>
  </si>
  <si>
    <t>DR.7.02</t>
  </si>
  <si>
    <t>DR.7.03</t>
  </si>
  <si>
    <t>DR.7.04</t>
  </si>
  <si>
    <t>DR.7.05</t>
  </si>
  <si>
    <t>DR.8.01</t>
  </si>
  <si>
    <t>DR.8.02</t>
  </si>
  <si>
    <t>DR.8.03</t>
  </si>
  <si>
    <t>DR.8.04</t>
  </si>
  <si>
    <t>DR.8.05</t>
  </si>
  <si>
    <t>DR.9.01</t>
  </si>
  <si>
    <t>DR.9.02</t>
  </si>
  <si>
    <t>DR.9.03</t>
  </si>
  <si>
    <t>DR.9.04</t>
  </si>
  <si>
    <t>DR.9.05</t>
  </si>
  <si>
    <t>DR.9.06</t>
  </si>
  <si>
    <t>PRÁCTICA PREPROFESIONALES EN EL SISTEMA JURÍDICO ECUATORIANO                                                                                                        
(VÁLIDAS PARA EXONERACIÓN ART. 5 DEL CONSEJO DE JUDICATURA)</t>
  </si>
  <si>
    <r>
      <t>CÁTEDRA INTEGRADORA</t>
    </r>
    <r>
      <rPr>
        <b/>
        <sz val="6"/>
        <rFont val="Calibri"/>
        <family val="2"/>
        <scheme val="minor"/>
      </rPr>
      <t>:</t>
    </r>
    <r>
      <rPr>
        <b/>
        <sz val="8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INNOVACIÓN Y TRANSFORMACIÓN SOCIAL</t>
    </r>
  </si>
  <si>
    <r>
      <rPr>
        <b/>
        <sz val="8"/>
        <rFont val="Calibri"/>
        <family val="2"/>
        <scheme val="minor"/>
      </rPr>
      <t>CÁTEDRA INTEGRADORA</t>
    </r>
    <r>
      <rPr>
        <b/>
        <sz val="7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MEDIOS ALTERNATIVOS DE LA ADMINISTRACIÓN DE JUSTICIA</t>
    </r>
  </si>
  <si>
    <t>DIALÉCTICA Y DIDÁCTICA JURÍDICA</t>
  </si>
  <si>
    <t>POLÍTICA CRIMINAL</t>
  </si>
  <si>
    <t>TEORIA GENERAL DE ESTADO Y DEL DERECHO</t>
  </si>
  <si>
    <t>SISTEMA SOCIO-JURÍDICO</t>
  </si>
  <si>
    <t>CIENCIAS ECONÓMICAS Y POLÍTICAS</t>
  </si>
  <si>
    <t>INTRODUCCIÓN A LA INVESTIGACIÓN</t>
  </si>
  <si>
    <t>SOCIOLOGÍA JURIDICA</t>
  </si>
  <si>
    <t>RÉGIMEN SOCIO-ECONÓMICO, POLÍTICO Y CULTURAL DE ECUADOR</t>
  </si>
  <si>
    <t>SISTEMA POLÍTICO Y JURÍDICO</t>
  </si>
  <si>
    <t>DERECHO CIVIL: PERSONAS Y FAMILIA</t>
  </si>
  <si>
    <t>INVESTIGACIÓN SOCIAL</t>
  </si>
  <si>
    <t>INVESTIGACIÓN JURÍDICA</t>
  </si>
  <si>
    <t>DERECHO AGRARIO Y DESARROLLO DE LA RPODUCCIÓN</t>
  </si>
  <si>
    <t>MEDIOS ALTERNATIVOS DE LA ADMINISTRACIÓN DE JUSTICIA</t>
  </si>
  <si>
    <t>DERECHO Y PRÁCTICA LABORAL</t>
  </si>
  <si>
    <t>DERECHO MERCANTIL Y PRÁCTICA SOCIETARIA</t>
  </si>
  <si>
    <t>DERECHO PROCESAL CONSTITUCIONAL</t>
  </si>
  <si>
    <t>ORGANIZACIÓN JURÍDICA DE FISCALÍA, JUZGADOS Y TRIBUNALES</t>
  </si>
  <si>
    <t>INNOVACIÓN Y TRANSFORMACIÓN SOCIAL</t>
  </si>
  <si>
    <t>INVESTIGACIÓN E IMPACTO EN EL DESARROLLO</t>
  </si>
  <si>
    <t>ELABORACIÓN DEL INFORME DE TITULACIÓN</t>
  </si>
  <si>
    <t>INTRODUCTORIAS</t>
  </si>
  <si>
    <t>SUSTANTIVAS Y ADJETIVAS</t>
  </si>
  <si>
    <t>TITULACIÓN</t>
  </si>
  <si>
    <t>UNIVERSIDAD LAICA "ELOY ALFARO" DE MANABÍ</t>
  </si>
  <si>
    <t>ENCADENAMIENTO DE ASIGNATURAS EN LA MALLA</t>
  </si>
  <si>
    <t>INGLÉS JURÍDICO BÁSICO</t>
  </si>
  <si>
    <t xml:space="preserve"> PRÁCTICA PENAL</t>
  </si>
  <si>
    <t>OFIMÁTICA PARA EL DERECHO</t>
  </si>
  <si>
    <t>PRÁCTICA PENAL</t>
  </si>
  <si>
    <t>GÉNERO, DD.HH E IDENTIDAD CULTURAL</t>
  </si>
  <si>
    <t>DERECHO CIVIL: OBLIGACIONES, CONTRATO Y PRÁCTICA</t>
  </si>
  <si>
    <r>
      <rPr>
        <b/>
        <sz val="8"/>
        <rFont val="Calibri"/>
        <family val="2"/>
        <scheme val="minor"/>
      </rPr>
      <t>CÁTEDRA INTEGRADORA:</t>
    </r>
    <r>
      <rPr>
        <sz val="10"/>
        <rFont val="Calibri"/>
        <family val="2"/>
        <scheme val="minor"/>
      </rPr>
      <t xml:space="preserve">
RÉGIMEN SOCIO-ECONÓMICO, POLÍTICO Y CULTURAL DE ECUADOR</t>
    </r>
  </si>
  <si>
    <r>
      <t xml:space="preserve">VINCULACIÓN:
</t>
    </r>
    <r>
      <rPr>
        <sz val="10"/>
        <rFont val="Calibri"/>
        <family val="2"/>
        <scheme val="minor"/>
      </rPr>
      <t>APLICACIÓN DE PRINCIPIOS DE DERECHO ENLA REGULACIÓN DE LA VIOLENCIA FAMILIAR Y EL DESARROLLO SOCIOECONÓMICO EN EL TERRITORIO</t>
    </r>
  </si>
  <si>
    <r>
      <rPr>
        <b/>
        <sz val="8"/>
        <rFont val="Calibri"/>
        <family val="2"/>
        <scheme val="minor"/>
      </rPr>
      <t>CÁTEDRA INTEGRADORA: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DERECHO CIVIL: OBLIGACIONES, CONTRATOS Y PRÁCTICAS</t>
    </r>
  </si>
  <si>
    <r>
      <t>CÁTEDRA INTEGRADORA</t>
    </r>
    <r>
      <rPr>
        <b/>
        <sz val="7"/>
        <rFont val="Calibri"/>
        <family val="2"/>
        <scheme val="minor"/>
      </rPr>
      <t>:</t>
    </r>
    <r>
      <rPr>
        <b/>
        <sz val="8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DERECHO PROCESAL CONSTITUCIONAL</t>
    </r>
  </si>
  <si>
    <t>PRÁCTICA PREPROFESIONAL EN EL SISTEMA JURÍDICO ECUATORIANO
(VÁLIDAS PARA EXONERACIÓN ART- 5 CONSEJO DE JUDICATURA)</t>
  </si>
  <si>
    <r>
      <rPr>
        <b/>
        <sz val="8"/>
        <rFont val="Calibri"/>
        <family val="2"/>
        <scheme val="minor"/>
      </rPr>
      <t>CÁTEDRA INTEGRADORA:</t>
    </r>
    <r>
      <rPr>
        <sz val="8"/>
        <rFont val="Calibri"/>
        <family val="2"/>
        <scheme val="minor"/>
      </rPr>
      <t xml:space="preserve">
INVESTIGACIÓN E IMPACTO EN EL DESARROLLO</t>
    </r>
  </si>
  <si>
    <t>ELABORACIÓN DE TRABAJOS DE TITULACIÓN</t>
  </si>
  <si>
    <t>LECTURA Y ESCRITURA DE TEXTOS ACADÉMICOS</t>
  </si>
  <si>
    <t>DESARROLLO LOCAL E INTERVENCIÓN EN CRISIS</t>
  </si>
  <si>
    <t>PLANIFICACIÓN DEL TRABAJO DE TITULACIÓN</t>
  </si>
  <si>
    <t>DESARROLLO DEL TRABAJO DE TITULACIÓN</t>
  </si>
  <si>
    <t>INTEGRACIÓN DE SABERES, CONTEXTOS Y CULTURA</t>
  </si>
  <si>
    <t>DISTRIBUTIVO DE HORAS POR CAMPOS DE ORGANIZACIÓN Y ACTIVIDADES DE APRENDIZAJE</t>
  </si>
  <si>
    <t>Periodo Académico</t>
  </si>
  <si>
    <t xml:space="preserve">No. </t>
  </si>
  <si>
    <t>Código</t>
  </si>
  <si>
    <t>Asignatura, cursos o equivalente</t>
  </si>
  <si>
    <t>Encadenamiento</t>
  </si>
  <si>
    <t>Horas del component e de docencia</t>
  </si>
  <si>
    <t>Horas del component e de aplicación</t>
  </si>
  <si>
    <t>Horas del component e de trabajo autónomo</t>
  </si>
  <si>
    <t>Horas de prácticas preprofesio nales</t>
  </si>
  <si>
    <t>Horas de vinculación con la sociedad</t>
  </si>
  <si>
    <t>Horas de trabajo de titulación</t>
  </si>
  <si>
    <t>Prerequisitos</t>
  </si>
  <si>
    <t>Correquisitos</t>
  </si>
  <si>
    <t>TOTALES</t>
  </si>
  <si>
    <t>CARRERA DERECHO</t>
  </si>
  <si>
    <t>DR.6.06</t>
  </si>
  <si>
    <t>METODOLOGÍA E INVESTIGACIÓN JURÍDICA</t>
  </si>
  <si>
    <r>
      <rPr>
        <b/>
        <sz val="8"/>
        <rFont val="Calibri"/>
        <family val="2"/>
        <scheme val="minor"/>
      </rPr>
      <t>CÁTEDRA INTEGRADORA:</t>
    </r>
    <r>
      <rPr>
        <sz val="10"/>
        <rFont val="Calibri"/>
        <family val="2"/>
        <scheme val="minor"/>
      </rPr>
      <t xml:space="preserve">
SISTEMA SOCIO-JURÍDICO</t>
    </r>
  </si>
  <si>
    <t>GÉNERO, DERECHOS HUMANOS E IDENTIDAD CULTURAL</t>
  </si>
  <si>
    <t>ORGANIZACIÓN JURIDICA DE FISCALIAS JUZGADOS Y TRIBUNALES</t>
  </si>
  <si>
    <t>METODOLOGÍA DE LA INVESTIGACIÓN</t>
  </si>
  <si>
    <t>OFIMÁTICA PARA EL APRENDIZAJE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</si>
</sst>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2"/>
      <color theme="1"/>
      <name val="Times New Roman"/>
      <family val="1"/>
    </font>
    <font>
      <b/>
      <sz val="7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5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19" fillId="0" borderId="2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29" fillId="0" borderId="0" xfId="0" applyFont="1"/>
    <xf numFmtId="0" fontId="0" fillId="7" borderId="1" xfId="0" applyFill="1" applyBorder="1"/>
    <xf numFmtId="0" fontId="0" fillId="8" borderId="1" xfId="0" applyFill="1" applyBorder="1"/>
    <xf numFmtId="0" fontId="0" fillId="0" borderId="1" xfId="0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textRotation="90"/>
    </xf>
    <xf numFmtId="0" fontId="32" fillId="0" borderId="9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" fillId="12" borderId="1" xfId="0" applyFont="1" applyFill="1" applyBorder="1" applyAlignment="1">
      <alignment horizontal="center" vertical="center"/>
    </xf>
    <xf numFmtId="0" fontId="3" fillId="9" borderId="0" xfId="0" applyFont="1" applyFill="1"/>
    <xf numFmtId="0" fontId="3" fillId="1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18" borderId="1" xfId="0" applyFont="1" applyFill="1" applyBorder="1" applyAlignment="1">
      <alignment horizontal="center" vertical="top" wrapText="1"/>
    </xf>
    <xf numFmtId="0" fontId="39" fillId="0" borderId="1" xfId="0" applyFont="1" applyBorder="1" applyAlignment="1">
      <alignment horizontal="left" vertical="center" indent="1"/>
    </xf>
    <xf numFmtId="0" fontId="40" fillId="0" borderId="1" xfId="0" applyFont="1" applyBorder="1"/>
    <xf numFmtId="0" fontId="40" fillId="0" borderId="1" xfId="0" applyFont="1" applyBorder="1" applyAlignment="1">
      <alignment horizontal="center" vertical="center"/>
    </xf>
    <xf numFmtId="0" fontId="39" fillId="10" borderId="1" xfId="0" applyFont="1" applyFill="1" applyBorder="1" applyAlignment="1">
      <alignment horizontal="left" vertical="center" wrapText="1" indent="1"/>
    </xf>
    <xf numFmtId="0" fontId="41" fillId="10" borderId="1" xfId="0" applyFont="1" applyFill="1" applyBorder="1" applyAlignment="1">
      <alignment horizontal="left" vertical="center" wrapText="1" indent="1"/>
    </xf>
    <xf numFmtId="0" fontId="39" fillId="0" borderId="1" xfId="0" applyFont="1" applyBorder="1" applyAlignment="1">
      <alignment horizontal="right" vertical="center" indent="1"/>
    </xf>
    <xf numFmtId="0" fontId="42" fillId="0" borderId="1" xfId="0" applyFont="1" applyBorder="1" applyAlignment="1">
      <alignment horizontal="right" vertical="center" indent="1"/>
    </xf>
    <xf numFmtId="0" fontId="40" fillId="0" borderId="4" xfId="0" applyFont="1" applyBorder="1" applyAlignment="1">
      <alignment horizontal="right" vertical="center" indent="1"/>
    </xf>
    <xf numFmtId="0" fontId="39" fillId="18" borderId="1" xfId="0" applyFont="1" applyFill="1" applyBorder="1" applyAlignment="1">
      <alignment horizontal="left" vertical="center" wrapText="1" indent="1"/>
    </xf>
    <xf numFmtId="0" fontId="41" fillId="18" borderId="1" xfId="0" applyFont="1" applyFill="1" applyBorder="1" applyAlignment="1">
      <alignment horizontal="left" vertical="center" wrapText="1" indent="1"/>
    </xf>
    <xf numFmtId="0" fontId="41" fillId="10" borderId="4" xfId="0" applyFont="1" applyFill="1" applyBorder="1" applyAlignment="1">
      <alignment horizontal="left" vertical="center" wrapText="1" indent="1"/>
    </xf>
    <xf numFmtId="0" fontId="39" fillId="0" borderId="4" xfId="0" applyFont="1" applyBorder="1" applyAlignment="1">
      <alignment horizontal="right" vertical="center" indent="1"/>
    </xf>
    <xf numFmtId="0" fontId="42" fillId="0" borderId="4" xfId="0" applyFont="1" applyBorder="1" applyAlignment="1">
      <alignment horizontal="right" vertical="center" indent="1"/>
    </xf>
    <xf numFmtId="0" fontId="41" fillId="18" borderId="4" xfId="0" applyFont="1" applyFill="1" applyBorder="1" applyAlignment="1">
      <alignment horizontal="left" vertical="center" wrapText="1" indent="1"/>
    </xf>
    <xf numFmtId="0" fontId="41" fillId="10" borderId="6" xfId="0" applyFont="1" applyFill="1" applyBorder="1" applyAlignment="1">
      <alignment horizontal="left" vertical="center" wrapText="1" indent="1"/>
    </xf>
    <xf numFmtId="0" fontId="39" fillId="0" borderId="6" xfId="0" applyFont="1" applyBorder="1" applyAlignment="1">
      <alignment horizontal="right" vertical="center" indent="1"/>
    </xf>
    <xf numFmtId="0" fontId="22" fillId="18" borderId="1" xfId="0" applyFont="1" applyFill="1" applyBorder="1" applyAlignment="1">
      <alignment horizontal="right" vertical="center" indent="1"/>
    </xf>
    <xf numFmtId="0" fontId="13" fillId="18" borderId="1" xfId="0" applyFont="1" applyFill="1" applyBorder="1" applyAlignment="1">
      <alignment horizontal="right" vertical="center" indent="1"/>
    </xf>
    <xf numFmtId="0" fontId="19" fillId="0" borderId="43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3" fillId="0" borderId="6" xfId="0" applyFont="1" applyBorder="1"/>
    <xf numFmtId="0" fontId="20" fillId="0" borderId="43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7" borderId="3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21" fillId="7" borderId="46" xfId="0" applyFont="1" applyFill="1" applyBorder="1" applyAlignment="1">
      <alignment horizontal="center" vertical="center" wrapText="1"/>
    </xf>
    <xf numFmtId="0" fontId="21" fillId="7" borderId="47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24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 textRotation="90"/>
    </xf>
    <xf numFmtId="0" fontId="12" fillId="0" borderId="16" xfId="0" applyFont="1" applyBorder="1" applyAlignment="1">
      <alignment horizontal="center" vertical="center" textRotation="90"/>
    </xf>
    <xf numFmtId="0" fontId="23" fillId="0" borderId="13" xfId="0" applyFont="1" applyBorder="1" applyAlignment="1">
      <alignment horizontal="left" vertical="center" indent="1"/>
    </xf>
    <xf numFmtId="0" fontId="22" fillId="0" borderId="3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indent="1"/>
    </xf>
    <xf numFmtId="0" fontId="21" fillId="9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 textRotation="90" wrapText="1"/>
    </xf>
    <xf numFmtId="0" fontId="9" fillId="5" borderId="34" xfId="0" applyFont="1" applyFill="1" applyBorder="1" applyAlignment="1">
      <alignment horizontal="center" vertical="center" textRotation="90" wrapText="1"/>
    </xf>
    <xf numFmtId="0" fontId="9" fillId="5" borderId="38" xfId="0" applyFont="1" applyFill="1" applyBorder="1" applyAlignment="1">
      <alignment horizontal="center" vertical="center" textRotation="90" wrapText="1"/>
    </xf>
    <xf numFmtId="0" fontId="16" fillId="5" borderId="31" xfId="0" applyFont="1" applyFill="1" applyBorder="1" applyAlignment="1">
      <alignment horizontal="center" vertical="center" textRotation="90" wrapText="1"/>
    </xf>
    <xf numFmtId="0" fontId="16" fillId="5" borderId="32" xfId="0" applyFont="1" applyFill="1" applyBorder="1" applyAlignment="1">
      <alignment horizontal="center" vertical="center" textRotation="90" wrapText="1"/>
    </xf>
    <xf numFmtId="0" fontId="16" fillId="5" borderId="41" xfId="0" applyFont="1" applyFill="1" applyBorder="1" applyAlignment="1">
      <alignment horizontal="center" vertical="center" textRotation="90" wrapText="1"/>
    </xf>
    <xf numFmtId="0" fontId="16" fillId="5" borderId="35" xfId="0" applyFont="1" applyFill="1" applyBorder="1" applyAlignment="1">
      <alignment horizontal="center" vertical="center" textRotation="90" wrapText="1"/>
    </xf>
    <xf numFmtId="0" fontId="16" fillId="5" borderId="11" xfId="0" applyFont="1" applyFill="1" applyBorder="1" applyAlignment="1">
      <alignment horizontal="center" vertical="center" textRotation="90" wrapText="1"/>
    </xf>
    <xf numFmtId="0" fontId="16" fillId="5" borderId="2" xfId="0" applyFont="1" applyFill="1" applyBorder="1" applyAlignment="1">
      <alignment horizontal="center" vertical="center" textRotation="90" wrapText="1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textRotation="90" wrapText="1"/>
    </xf>
    <xf numFmtId="0" fontId="5" fillId="5" borderId="3" xfId="0" applyFont="1" applyFill="1" applyBorder="1" applyAlignment="1">
      <alignment horizontal="center" textRotation="90" wrapText="1"/>
    </xf>
    <xf numFmtId="0" fontId="5" fillId="5" borderId="1" xfId="0" applyFont="1" applyFill="1" applyBorder="1" applyAlignment="1">
      <alignment horizontal="center" textRotation="90" wrapText="1"/>
    </xf>
    <xf numFmtId="0" fontId="5" fillId="5" borderId="4" xfId="0" applyFont="1" applyFill="1" applyBorder="1" applyAlignment="1">
      <alignment horizontal="center" textRotation="90" wrapText="1"/>
    </xf>
    <xf numFmtId="0" fontId="4" fillId="5" borderId="1" xfId="0" applyFont="1" applyFill="1" applyBorder="1" applyAlignment="1">
      <alignment horizontal="center" textRotation="90" wrapText="1"/>
    </xf>
    <xf numFmtId="0" fontId="4" fillId="5" borderId="4" xfId="0" applyFont="1" applyFill="1" applyBorder="1" applyAlignment="1">
      <alignment horizontal="center" textRotation="90" wrapText="1"/>
    </xf>
    <xf numFmtId="0" fontId="8" fillId="5" borderId="1" xfId="0" applyFont="1" applyFill="1" applyBorder="1" applyAlignment="1">
      <alignment horizontal="center" textRotation="90" wrapText="1"/>
    </xf>
    <xf numFmtId="0" fontId="8" fillId="5" borderId="4" xfId="0" applyFont="1" applyFill="1" applyBorder="1" applyAlignment="1">
      <alignment horizontal="center" textRotation="90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center" textRotation="90"/>
    </xf>
    <xf numFmtId="0" fontId="31" fillId="0" borderId="1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33" fillId="4" borderId="1" xfId="0" applyFont="1" applyFill="1" applyBorder="1" applyAlignment="1">
      <alignment horizontal="left" vertical="center" indent="1"/>
    </xf>
    <xf numFmtId="0" fontId="33" fillId="4" borderId="15" xfId="0" applyFont="1" applyFill="1" applyBorder="1" applyAlignment="1">
      <alignment horizontal="left" vertical="center" indent="1"/>
    </xf>
    <xf numFmtId="0" fontId="14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indent="1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/>
    </xf>
    <xf numFmtId="0" fontId="18" fillId="8" borderId="14" xfId="0" applyFont="1" applyFill="1" applyBorder="1" applyAlignment="1">
      <alignment horizontal="center" vertical="top"/>
    </xf>
    <xf numFmtId="0" fontId="23" fillId="0" borderId="12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2" fillId="8" borderId="14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textRotation="90"/>
    </xf>
    <xf numFmtId="0" fontId="34" fillId="6" borderId="6" xfId="0" applyFont="1" applyFill="1" applyBorder="1" applyAlignment="1">
      <alignment horizontal="left" vertical="center" indent="1"/>
    </xf>
    <xf numFmtId="0" fontId="34" fillId="6" borderId="1" xfId="0" applyFont="1" applyFill="1" applyBorder="1" applyAlignment="1">
      <alignment horizontal="left" vertical="center" indent="1"/>
    </xf>
    <xf numFmtId="0" fontId="34" fillId="6" borderId="15" xfId="0" applyFont="1" applyFill="1" applyBorder="1" applyAlignment="1">
      <alignment horizontal="left" vertical="center" indent="1"/>
    </xf>
    <xf numFmtId="0" fontId="12" fillId="0" borderId="13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2" fillId="0" borderId="17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33" fillId="4" borderId="17" xfId="0" applyFont="1" applyFill="1" applyBorder="1" applyAlignment="1">
      <alignment horizontal="left" vertical="center" indent="1"/>
    </xf>
    <xf numFmtId="0" fontId="33" fillId="4" borderId="18" xfId="0" applyFont="1" applyFill="1" applyBorder="1" applyAlignment="1">
      <alignment horizontal="left" vertical="center" indent="1"/>
    </xf>
    <xf numFmtId="0" fontId="22" fillId="0" borderId="1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6" fillId="8" borderId="13" xfId="0" applyFont="1" applyFill="1" applyBorder="1" applyAlignment="1">
      <alignment horizontal="center" vertical="top" wrapText="1"/>
    </xf>
    <xf numFmtId="0" fontId="26" fillId="8" borderId="1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top" wrapText="1"/>
    </xf>
    <xf numFmtId="0" fontId="26" fillId="8" borderId="14" xfId="0" applyFont="1" applyFill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center" textRotation="90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4" fillId="6" borderId="26" xfId="0" applyFont="1" applyFill="1" applyBorder="1" applyAlignment="1">
      <alignment horizontal="left" vertical="center" indent="1"/>
    </xf>
    <xf numFmtId="0" fontId="34" fillId="6" borderId="17" xfId="0" applyFont="1" applyFill="1" applyBorder="1" applyAlignment="1">
      <alignment horizontal="left" vertical="center" indent="1"/>
    </xf>
    <xf numFmtId="0" fontId="34" fillId="6" borderId="18" xfId="0" applyFont="1" applyFill="1" applyBorder="1" applyAlignment="1">
      <alignment horizontal="left" vertical="center" indent="1"/>
    </xf>
    <xf numFmtId="2" fontId="0" fillId="0" borderId="1" xfId="0" applyNumberFormat="1" applyBorder="1" applyAlignment="1">
      <alignment horizontal="right" vertical="center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right" vertical="center" indent="1"/>
    </xf>
    <xf numFmtId="0" fontId="0" fillId="0" borderId="1" xfId="0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right" vertical="center" indent="1"/>
    </xf>
    <xf numFmtId="0" fontId="0" fillId="0" borderId="1" xfId="0" applyBorder="1" applyAlignment="1">
      <alignment horizontal="left" vertical="top" inden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indent="1"/>
    </xf>
    <xf numFmtId="0" fontId="1" fillId="2" borderId="10" xfId="0" applyFont="1" applyFill="1" applyBorder="1" applyAlignment="1">
      <alignment horizontal="right" vertical="center" indent="1"/>
    </xf>
    <xf numFmtId="0" fontId="1" fillId="2" borderId="12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indent="1"/>
    </xf>
    <xf numFmtId="0" fontId="33" fillId="3" borderId="15" xfId="0" applyFont="1" applyFill="1" applyBorder="1" applyAlignment="1">
      <alignment horizontal="left" vertical="center" indent="1"/>
    </xf>
    <xf numFmtId="0" fontId="33" fillId="3" borderId="6" xfId="0" applyFont="1" applyFill="1" applyBorder="1" applyAlignment="1">
      <alignment horizontal="left" vertical="center" indent="1"/>
    </xf>
    <xf numFmtId="0" fontId="14" fillId="0" borderId="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23" fillId="9" borderId="12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/>
    </xf>
    <xf numFmtId="0" fontId="23" fillId="9" borderId="12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/>
    </xf>
    <xf numFmtId="0" fontId="0" fillId="2" borderId="1" xfId="0" applyFill="1" applyBorder="1" applyAlignment="1">
      <alignment horizontal="left" vertical="center" indent="1"/>
    </xf>
    <xf numFmtId="2" fontId="1" fillId="2" borderId="1" xfId="0" applyNumberFormat="1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right" indent="1"/>
    </xf>
    <xf numFmtId="0" fontId="1" fillId="0" borderId="1" xfId="0" applyFont="1" applyBorder="1" applyAlignment="1">
      <alignment horizontal="left" vertical="center" indent="1"/>
    </xf>
    <xf numFmtId="0" fontId="18" fillId="8" borderId="1" xfId="0" applyFont="1" applyFill="1" applyBorder="1" applyAlignment="1">
      <alignment horizontal="center" vertical="top" wrapText="1"/>
    </xf>
    <xf numFmtId="0" fontId="23" fillId="8" borderId="1" xfId="0" applyFont="1" applyFill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1" fillId="0" borderId="39" xfId="0" applyFont="1" applyBorder="1" applyAlignment="1">
      <alignment horizontal="center" vertical="center" textRotation="90" wrapText="1"/>
    </xf>
    <xf numFmtId="0" fontId="31" fillId="0" borderId="40" xfId="0" applyFont="1" applyBorder="1" applyAlignment="1">
      <alignment horizontal="center" vertical="center" textRotation="90" wrapText="1"/>
    </xf>
    <xf numFmtId="0" fontId="31" fillId="0" borderId="8" xfId="0" applyFont="1" applyBorder="1" applyAlignment="1">
      <alignment horizontal="center" vertical="center" textRotation="90" wrapText="1"/>
    </xf>
    <xf numFmtId="0" fontId="31" fillId="0" borderId="21" xfId="0" applyFont="1" applyBorder="1" applyAlignment="1">
      <alignment horizontal="center" vertical="center" textRotation="90" wrapText="1"/>
    </xf>
    <xf numFmtId="0" fontId="19" fillId="8" borderId="1" xfId="0" applyFont="1" applyFill="1" applyBorder="1" applyAlignment="1">
      <alignment horizontal="center" vertical="top" wrapText="1"/>
    </xf>
    <xf numFmtId="0" fontId="19" fillId="8" borderId="17" xfId="0" applyFont="1" applyFill="1" applyBorder="1" applyAlignment="1">
      <alignment horizontal="center" vertical="top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top" wrapText="1"/>
    </xf>
    <xf numFmtId="0" fontId="16" fillId="18" borderId="6" xfId="0" applyFont="1" applyFill="1" applyBorder="1" applyAlignment="1">
      <alignment horizontal="center" vertical="top" wrapText="1"/>
    </xf>
    <xf numFmtId="0" fontId="6" fillId="18" borderId="4" xfId="0" applyFont="1" applyFill="1" applyBorder="1" applyAlignment="1">
      <alignment horizontal="center" vertical="top" wrapText="1"/>
    </xf>
    <xf numFmtId="0" fontId="6" fillId="18" borderId="6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" fillId="18" borderId="4" xfId="0" applyFont="1" applyFill="1" applyBorder="1" applyAlignment="1">
      <alignment horizontal="center" vertical="top"/>
    </xf>
    <xf numFmtId="0" fontId="1" fillId="18" borderId="6" xfId="0" applyFont="1" applyFill="1" applyBorder="1" applyAlignment="1">
      <alignment horizontal="center" vertical="top"/>
    </xf>
    <xf numFmtId="0" fontId="1" fillId="18" borderId="4" xfId="0" applyFont="1" applyFill="1" applyBorder="1" applyAlignment="1">
      <alignment horizontal="center" vertical="top" wrapText="1"/>
    </xf>
    <xf numFmtId="0" fontId="1" fillId="18" borderId="6" xfId="0" applyFont="1" applyFill="1" applyBorder="1" applyAlignment="1">
      <alignment horizontal="center" vertical="top" wrapText="1"/>
    </xf>
    <xf numFmtId="0" fontId="1" fillId="18" borderId="1" xfId="0" applyFont="1" applyFill="1" applyBorder="1" applyAlignment="1">
      <alignment horizontal="center" vertical="top" wrapText="1"/>
    </xf>
    <xf numFmtId="0" fontId="13" fillId="18" borderId="10" xfId="0" applyFont="1" applyFill="1" applyBorder="1" applyAlignment="1">
      <alignment horizontal="left" vertical="center" indent="1"/>
    </xf>
    <xf numFmtId="0" fontId="13" fillId="18" borderId="11" xfId="0" applyFont="1" applyFill="1" applyBorder="1" applyAlignment="1">
      <alignment horizontal="left" vertical="center" indent="1"/>
    </xf>
    <xf numFmtId="0" fontId="13" fillId="18" borderId="12" xfId="0" applyFont="1" applyFill="1" applyBorder="1" applyAlignment="1">
      <alignment horizontal="left" vertical="center" indent="1"/>
    </xf>
    <xf numFmtId="0" fontId="32" fillId="0" borderId="4" xfId="0" applyFont="1" applyBorder="1" applyAlignment="1">
      <alignment horizontal="center" vertical="center" textRotation="90"/>
    </xf>
    <xf numFmtId="0" fontId="32" fillId="0" borderId="5" xfId="0" applyFont="1" applyBorder="1" applyAlignment="1">
      <alignment horizontal="center" vertical="center" textRotation="90"/>
    </xf>
    <xf numFmtId="0" fontId="32" fillId="0" borderId="6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 textRotation="90"/>
    </xf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Organización del Aprendizaje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8D-4F27-B637-5F73587A12F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8D-4F27-B637-5F73587A12F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8D-4F27-B637-5F73587A12F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8D-4F27-B637-5F73587A12F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8D-4F27-B637-5F73587A12F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8D-4F27-B637-5F73587A12FC}"/>
              </c:ext>
            </c:extLst>
          </c:dPt>
          <c:cat>
            <c:strRef>
              <c:f>Derecho!$D$129:$D$134</c:f>
              <c:strCache>
                <c:ptCount val="6"/>
                <c:pt idx="0">
                  <c:v>Horas de docencia</c:v>
                </c:pt>
                <c:pt idx="1">
                  <c:v>Horas de prácticas de aplicación y experimentación del aprendizaje</c:v>
                </c:pt>
                <c:pt idx="2">
                  <c:v>Horas de trabajo autónomo</c:v>
                </c:pt>
                <c:pt idx="3">
                  <c:v>Horas de prácticas preprofesional</c:v>
                </c:pt>
                <c:pt idx="4">
                  <c:v>Horas de Vinculación</c:v>
                </c:pt>
                <c:pt idx="5">
                  <c:v>Horas del trabajo de titulación</c:v>
                </c:pt>
              </c:strCache>
            </c:strRef>
          </c:cat>
          <c:val>
            <c:numRef>
              <c:f>Derecho!$E$129:$E$134</c:f>
              <c:numCache>
                <c:formatCode>General</c:formatCode>
                <c:ptCount val="6"/>
                <c:pt idx="0">
                  <c:v>2400</c:v>
                </c:pt>
                <c:pt idx="1">
                  <c:v>880</c:v>
                </c:pt>
                <c:pt idx="2">
                  <c:v>2720</c:v>
                </c:pt>
                <c:pt idx="3">
                  <c:v>640</c:v>
                </c:pt>
                <c:pt idx="4">
                  <c:v>160</c:v>
                </c:pt>
                <c:pt idx="5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8-4901-A8E9-2A94F1ED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98031496062991"/>
          <c:y val="0.16673264800233303"/>
          <c:w val="0.34035301837270343"/>
          <c:h val="0.75695100612423438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C"/>
              <a:t>Campos de formación</a:t>
            </a:r>
            <a:r>
              <a:rPr lang="es-EC" baseline="0"/>
              <a:t> del Currículo</a:t>
            </a:r>
            <a:endParaRPr lang="es-EC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6A-423B-9B69-624C9681590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6A-423B-9B69-624C9681590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6A-423B-9B69-624C9681590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6A-423B-9B69-624C9681590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6A-423B-9B69-624C9681590F}"/>
              </c:ext>
            </c:extLst>
          </c:dPt>
          <c:cat>
            <c:strRef>
              <c:f>Derecho!$O$128:$O$132</c:f>
              <c:strCache>
                <c:ptCount val="5"/>
                <c:pt idx="0">
                  <c:v>Fundamentos teóricos</c:v>
                </c:pt>
                <c:pt idx="1">
                  <c:v>Praxs profesional</c:v>
                </c:pt>
                <c:pt idx="2">
                  <c:v>Epistemología y metodología de investigación</c:v>
                </c:pt>
                <c:pt idx="3">
                  <c:v>Integración de contextos, saberes y cultura</c:v>
                </c:pt>
                <c:pt idx="4">
                  <c:v>Comunicación y lenguaje</c:v>
                </c:pt>
              </c:strCache>
            </c:strRef>
          </c:cat>
          <c:val>
            <c:numRef>
              <c:f>Derecho!$P$128:$P$132</c:f>
              <c:numCache>
                <c:formatCode>General</c:formatCode>
                <c:ptCount val="5"/>
                <c:pt idx="0">
                  <c:v>2560</c:v>
                </c:pt>
                <c:pt idx="1">
                  <c:v>3080</c:v>
                </c:pt>
                <c:pt idx="2">
                  <c:v>720</c:v>
                </c:pt>
                <c:pt idx="3">
                  <c:v>520</c:v>
                </c:pt>
                <c:pt idx="4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3-4506-A6E4-44C58F24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420415</xdr:colOff>
      <xdr:row>126</xdr:row>
      <xdr:rowOff>172107</xdr:rowOff>
    </xdr:from>
    <xdr:to>
      <xdr:col>12</xdr:col>
      <xdr:colOff>137949</xdr:colOff>
      <xdr:row>141</xdr:row>
      <xdr:rowOff>57807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538656</xdr:colOff>
      <xdr:row>126</xdr:row>
      <xdr:rowOff>178676</xdr:rowOff>
    </xdr:from>
    <xdr:to>
      <xdr:col>24</xdr:col>
      <xdr:colOff>216776</xdr:colOff>
      <xdr:row>141</xdr:row>
      <xdr:rowOff>64376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52915</xdr:colOff>
      <xdr:row>0</xdr:row>
      <xdr:rowOff>0</xdr:rowOff>
    </xdr:from>
    <xdr:to>
      <xdr:col>7</xdr:col>
      <xdr:colOff>497417</xdr:colOff>
      <xdr:row>3</xdr:row>
      <xdr:rowOff>49705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03500-469A-4995-9B9C-B8C31A4F1F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8" t="14816" r="9629" b="18518"/>
        <a:stretch/>
      </xdr:blipFill>
      <xdr:spPr>
        <a:xfrm>
          <a:off x="2571748" y="0"/>
          <a:ext cx="878419" cy="705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2</xdr:col>
      <xdr:colOff>399770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495020" cy="723900"/>
        </a:xfrm>
        <a:prstGeom prst="rect">
          <a:avLst/>
        </a:prstGeom>
      </xdr:spPr>
    </xdr:pic>
    <xdr:clientData/>
  </xdr:twoCellAnchor>
  <xdr:twoCellAnchor editAs="oneCell">
    <xdr:from>
      <xdr:col>10</xdr:col>
      <xdr:colOff>400050</xdr:colOff>
      <xdr:row>0</xdr:row>
      <xdr:rowOff>47625</xdr:rowOff>
    </xdr:from>
    <xdr:to>
      <xdr:col>12</xdr:col>
      <xdr:colOff>116417</xdr:colOff>
      <xdr:row>3</xdr:row>
      <xdr:rowOff>89958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4950" y="47625"/>
          <a:ext cx="983192" cy="613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438150</xdr:colOff>
      <xdr:row>4</xdr:row>
      <xdr:rowOff>166007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9482" y="114300"/>
          <a:ext cx="1506311" cy="963386"/>
        </a:xfrm>
        <a:prstGeom prst="rect">
          <a:avLst/>
        </a:prstGeom>
      </xdr:spPr>
    </xdr:pic>
    <xdr:clientData/>
  </xdr:twoCellAnchor>
  <xdr:twoCellAnchor>
    <xdr:from>
      <xdr:col>11</xdr:col>
      <xdr:colOff>625923</xdr:colOff>
      <xdr:row>7</xdr:row>
      <xdr:rowOff>54428</xdr:rowOff>
    </xdr:from>
    <xdr:to>
      <xdr:col>11</xdr:col>
      <xdr:colOff>802816</xdr:colOff>
      <xdr:row>7</xdr:row>
      <xdr:rowOff>353785</xdr:rowOff>
    </xdr:to>
    <xdr:sp macro="" textlink="">
      <xdr:nvSpPr>
        <xdr:cNvPr id="18" name="Flecha abaj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619994" y="1850571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544286</xdr:colOff>
      <xdr:row>7</xdr:row>
      <xdr:rowOff>54429</xdr:rowOff>
    </xdr:from>
    <xdr:to>
      <xdr:col>5</xdr:col>
      <xdr:colOff>721179</xdr:colOff>
      <xdr:row>7</xdr:row>
      <xdr:rowOff>353786</xdr:rowOff>
    </xdr:to>
    <xdr:sp macro="" textlink="">
      <xdr:nvSpPr>
        <xdr:cNvPr id="19" name="Flecha abaj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048000" y="1850572"/>
          <a:ext cx="176893" cy="299357"/>
        </a:xfrm>
        <a:prstGeom prst="downArrow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557890</xdr:colOff>
      <xdr:row>7</xdr:row>
      <xdr:rowOff>54428</xdr:rowOff>
    </xdr:from>
    <xdr:to>
      <xdr:col>7</xdr:col>
      <xdr:colOff>734786</xdr:colOff>
      <xdr:row>9</xdr:row>
      <xdr:rowOff>367393</xdr:rowOff>
    </xdr:to>
    <xdr:sp macro="" textlink="">
      <xdr:nvSpPr>
        <xdr:cNvPr id="20" name="Flecha abaj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558390" y="1850571"/>
          <a:ext cx="176896" cy="1183822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653142</xdr:colOff>
      <xdr:row>7</xdr:row>
      <xdr:rowOff>54428</xdr:rowOff>
    </xdr:from>
    <xdr:to>
      <xdr:col>9</xdr:col>
      <xdr:colOff>830035</xdr:colOff>
      <xdr:row>7</xdr:row>
      <xdr:rowOff>353785</xdr:rowOff>
    </xdr:to>
    <xdr:sp macro="" textlink="">
      <xdr:nvSpPr>
        <xdr:cNvPr id="21" name="Flecha abaj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6150428" y="1850571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557892</xdr:colOff>
      <xdr:row>11</xdr:row>
      <xdr:rowOff>68035</xdr:rowOff>
    </xdr:from>
    <xdr:to>
      <xdr:col>3</xdr:col>
      <xdr:colOff>734788</xdr:colOff>
      <xdr:row>13</xdr:row>
      <xdr:rowOff>381000</xdr:rowOff>
    </xdr:to>
    <xdr:sp macro="" textlink="">
      <xdr:nvSpPr>
        <xdr:cNvPr id="27" name="Flecha abaj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564821" y="3605892"/>
          <a:ext cx="176896" cy="1183822"/>
        </a:xfrm>
        <a:prstGeom prst="downArrow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544285</xdr:colOff>
      <xdr:row>15</xdr:row>
      <xdr:rowOff>54428</xdr:rowOff>
    </xdr:from>
    <xdr:to>
      <xdr:col>3</xdr:col>
      <xdr:colOff>721178</xdr:colOff>
      <xdr:row>15</xdr:row>
      <xdr:rowOff>353785</xdr:rowOff>
    </xdr:to>
    <xdr:sp macro="" textlink="">
      <xdr:nvSpPr>
        <xdr:cNvPr id="28" name="Flecha abaj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551214" y="5333999"/>
          <a:ext cx="176893" cy="299357"/>
        </a:xfrm>
        <a:prstGeom prst="downArrow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557888</xdr:colOff>
      <xdr:row>17</xdr:row>
      <xdr:rowOff>54428</xdr:rowOff>
    </xdr:from>
    <xdr:to>
      <xdr:col>3</xdr:col>
      <xdr:colOff>734781</xdr:colOff>
      <xdr:row>17</xdr:row>
      <xdr:rowOff>353785</xdr:rowOff>
    </xdr:to>
    <xdr:sp macro="" textlink="">
      <xdr:nvSpPr>
        <xdr:cNvPr id="29" name="Flecha abaj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564817" y="6204857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653140</xdr:colOff>
      <xdr:row>9</xdr:row>
      <xdr:rowOff>68035</xdr:rowOff>
    </xdr:from>
    <xdr:to>
      <xdr:col>9</xdr:col>
      <xdr:colOff>830033</xdr:colOff>
      <xdr:row>9</xdr:row>
      <xdr:rowOff>367392</xdr:rowOff>
    </xdr:to>
    <xdr:sp macro="" textlink="">
      <xdr:nvSpPr>
        <xdr:cNvPr id="30" name="Flecha abaj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6150426" y="2735035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653143</xdr:colOff>
      <xdr:row>11</xdr:row>
      <xdr:rowOff>54428</xdr:rowOff>
    </xdr:from>
    <xdr:to>
      <xdr:col>9</xdr:col>
      <xdr:colOff>830036</xdr:colOff>
      <xdr:row>11</xdr:row>
      <xdr:rowOff>353785</xdr:rowOff>
    </xdr:to>
    <xdr:sp macro="" textlink="">
      <xdr:nvSpPr>
        <xdr:cNvPr id="31" name="Flecha abaj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6150429" y="3592285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666746</xdr:colOff>
      <xdr:row>13</xdr:row>
      <xdr:rowOff>68035</xdr:rowOff>
    </xdr:from>
    <xdr:to>
      <xdr:col>9</xdr:col>
      <xdr:colOff>843639</xdr:colOff>
      <xdr:row>13</xdr:row>
      <xdr:rowOff>367392</xdr:rowOff>
    </xdr:to>
    <xdr:sp macro="" textlink="">
      <xdr:nvSpPr>
        <xdr:cNvPr id="32" name="Flecha abaj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6164032" y="4476749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625927</xdr:colOff>
      <xdr:row>15</xdr:row>
      <xdr:rowOff>68035</xdr:rowOff>
    </xdr:from>
    <xdr:to>
      <xdr:col>9</xdr:col>
      <xdr:colOff>802820</xdr:colOff>
      <xdr:row>15</xdr:row>
      <xdr:rowOff>367392</xdr:rowOff>
    </xdr:to>
    <xdr:sp macro="" textlink="">
      <xdr:nvSpPr>
        <xdr:cNvPr id="33" name="Flecha abaj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6123213" y="5347606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612320</xdr:colOff>
      <xdr:row>17</xdr:row>
      <xdr:rowOff>54428</xdr:rowOff>
    </xdr:from>
    <xdr:to>
      <xdr:col>9</xdr:col>
      <xdr:colOff>789213</xdr:colOff>
      <xdr:row>17</xdr:row>
      <xdr:rowOff>353785</xdr:rowOff>
    </xdr:to>
    <xdr:sp macro="" textlink="">
      <xdr:nvSpPr>
        <xdr:cNvPr id="34" name="Flecha abajo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6109606" y="6204857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612322</xdr:colOff>
      <xdr:row>19</xdr:row>
      <xdr:rowOff>54428</xdr:rowOff>
    </xdr:from>
    <xdr:to>
      <xdr:col>9</xdr:col>
      <xdr:colOff>789215</xdr:colOff>
      <xdr:row>19</xdr:row>
      <xdr:rowOff>353785</xdr:rowOff>
    </xdr:to>
    <xdr:sp macro="" textlink="">
      <xdr:nvSpPr>
        <xdr:cNvPr id="35" name="Flecha abajo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6109608" y="7075714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612320</xdr:colOff>
      <xdr:row>21</xdr:row>
      <xdr:rowOff>54428</xdr:rowOff>
    </xdr:from>
    <xdr:to>
      <xdr:col>9</xdr:col>
      <xdr:colOff>789213</xdr:colOff>
      <xdr:row>21</xdr:row>
      <xdr:rowOff>353785</xdr:rowOff>
    </xdr:to>
    <xdr:sp macro="" textlink="">
      <xdr:nvSpPr>
        <xdr:cNvPr id="36" name="Flecha abajo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6109606" y="7946571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544284</xdr:colOff>
      <xdr:row>21</xdr:row>
      <xdr:rowOff>54428</xdr:rowOff>
    </xdr:from>
    <xdr:to>
      <xdr:col>7</xdr:col>
      <xdr:colOff>721177</xdr:colOff>
      <xdr:row>21</xdr:row>
      <xdr:rowOff>353785</xdr:rowOff>
    </xdr:to>
    <xdr:sp macro="" textlink="">
      <xdr:nvSpPr>
        <xdr:cNvPr id="37" name="Flecha abaj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4544784" y="7946571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557891</xdr:colOff>
      <xdr:row>21</xdr:row>
      <xdr:rowOff>54428</xdr:rowOff>
    </xdr:from>
    <xdr:to>
      <xdr:col>13</xdr:col>
      <xdr:colOff>734784</xdr:colOff>
      <xdr:row>21</xdr:row>
      <xdr:rowOff>353785</xdr:rowOff>
    </xdr:to>
    <xdr:sp macro="" textlink="">
      <xdr:nvSpPr>
        <xdr:cNvPr id="38" name="Flecha abaj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9048748" y="7946571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557891</xdr:colOff>
      <xdr:row>13</xdr:row>
      <xdr:rowOff>54428</xdr:rowOff>
    </xdr:from>
    <xdr:to>
      <xdr:col>13</xdr:col>
      <xdr:colOff>734784</xdr:colOff>
      <xdr:row>13</xdr:row>
      <xdr:rowOff>353785</xdr:rowOff>
    </xdr:to>
    <xdr:sp macro="" textlink="">
      <xdr:nvSpPr>
        <xdr:cNvPr id="39" name="Flecha abajo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9048748" y="4463142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571499</xdr:colOff>
      <xdr:row>15</xdr:row>
      <xdr:rowOff>40821</xdr:rowOff>
    </xdr:from>
    <xdr:to>
      <xdr:col>13</xdr:col>
      <xdr:colOff>748392</xdr:colOff>
      <xdr:row>15</xdr:row>
      <xdr:rowOff>340178</xdr:rowOff>
    </xdr:to>
    <xdr:sp macro="" textlink="">
      <xdr:nvSpPr>
        <xdr:cNvPr id="40" name="Flecha abajo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9062356" y="5320392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625926</xdr:colOff>
      <xdr:row>9</xdr:row>
      <xdr:rowOff>40821</xdr:rowOff>
    </xdr:from>
    <xdr:to>
      <xdr:col>11</xdr:col>
      <xdr:colOff>802819</xdr:colOff>
      <xdr:row>9</xdr:row>
      <xdr:rowOff>340178</xdr:rowOff>
    </xdr:to>
    <xdr:sp macro="" textlink="">
      <xdr:nvSpPr>
        <xdr:cNvPr id="41" name="Flecha abajo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7619997" y="2707821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639535</xdr:colOff>
      <xdr:row>13</xdr:row>
      <xdr:rowOff>68035</xdr:rowOff>
    </xdr:from>
    <xdr:to>
      <xdr:col>11</xdr:col>
      <xdr:colOff>816428</xdr:colOff>
      <xdr:row>13</xdr:row>
      <xdr:rowOff>367392</xdr:rowOff>
    </xdr:to>
    <xdr:sp macro="" textlink="">
      <xdr:nvSpPr>
        <xdr:cNvPr id="42" name="Flecha abajo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7633606" y="4476749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530677</xdr:colOff>
      <xdr:row>9</xdr:row>
      <xdr:rowOff>68035</xdr:rowOff>
    </xdr:from>
    <xdr:to>
      <xdr:col>3</xdr:col>
      <xdr:colOff>744055</xdr:colOff>
      <xdr:row>9</xdr:row>
      <xdr:rowOff>385054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GlowEdges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537606" y="2735035"/>
          <a:ext cx="213378" cy="317019"/>
        </a:xfrm>
        <a:prstGeom prst="rect">
          <a:avLst/>
        </a:prstGeom>
      </xdr:spPr>
    </xdr:pic>
    <xdr:clientData/>
  </xdr:twoCellAnchor>
  <xdr:twoCellAnchor>
    <xdr:from>
      <xdr:col>13</xdr:col>
      <xdr:colOff>574219</xdr:colOff>
      <xdr:row>11</xdr:row>
      <xdr:rowOff>97971</xdr:rowOff>
    </xdr:from>
    <xdr:to>
      <xdr:col>13</xdr:col>
      <xdr:colOff>751112</xdr:colOff>
      <xdr:row>11</xdr:row>
      <xdr:rowOff>397328</xdr:rowOff>
    </xdr:to>
    <xdr:sp macro="" textlink="">
      <xdr:nvSpPr>
        <xdr:cNvPr id="45" name="Flecha abajo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9065076" y="3635828"/>
          <a:ext cx="176893" cy="299357"/>
        </a:xfrm>
        <a:prstGeom prst="down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340178</xdr:colOff>
      <xdr:row>0</xdr:row>
      <xdr:rowOff>54429</xdr:rowOff>
    </xdr:from>
    <xdr:to>
      <xdr:col>3</xdr:col>
      <xdr:colOff>1061357</xdr:colOff>
      <xdr:row>4</xdr:row>
      <xdr:rowOff>197377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107" y="54429"/>
          <a:ext cx="721179" cy="1054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4"/>
  <sheetViews>
    <sheetView tabSelected="1" topLeftCell="J90" zoomScale="90" zoomScaleNormal="90" workbookViewId="0">
      <selection activeCell="AH102" sqref="AH102:AH110"/>
    </sheetView>
  </sheetViews>
  <sheetFormatPr baseColWidth="10" defaultColWidth="11.42578125" defaultRowHeight="15" x14ac:dyDescent="0.25"/>
  <cols>
    <col min="1" max="2" width="5" customWidth="1"/>
    <col min="3" max="3" width="6.5703125" customWidth="1"/>
    <col min="4" max="4" width="7.7109375" customWidth="1"/>
    <col min="5" max="6" width="6.7109375" customWidth="1"/>
    <col min="7" max="7" width="6.42578125" customWidth="1"/>
    <col min="8" max="8" width="9.28515625" customWidth="1"/>
    <col min="9" max="9" width="8.28515625" customWidth="1"/>
    <col min="10" max="10" width="7.5703125" customWidth="1"/>
    <col min="11" max="11" width="6.28515625" customWidth="1"/>
    <col min="12" max="13" width="7.28515625" customWidth="1"/>
    <col min="14" max="14" width="8.140625" customWidth="1"/>
    <col min="15" max="15" width="6.140625" customWidth="1"/>
    <col min="16" max="18" width="6.7109375" customWidth="1"/>
    <col min="19" max="19" width="6.140625" customWidth="1"/>
    <col min="20" max="22" width="6.7109375" customWidth="1"/>
    <col min="23" max="23" width="6.140625" customWidth="1"/>
    <col min="24" max="26" width="6.7109375" customWidth="1"/>
    <col min="27" max="27" width="6.140625" customWidth="1"/>
    <col min="28" max="28" width="5.28515625" customWidth="1"/>
    <col min="29" max="29" width="5.42578125" customWidth="1"/>
    <col min="30" max="30" width="5.140625" customWidth="1"/>
    <col min="31" max="31" width="4.85546875" customWidth="1"/>
    <col min="32" max="32" width="5.7109375" customWidth="1"/>
    <col min="33" max="33" width="2" customWidth="1"/>
  </cols>
  <sheetData>
    <row r="1" spans="1:36" ht="23.25" customHeight="1" x14ac:dyDescent="0.3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6" ht="20.25" customHeight="1" x14ac:dyDescent="0.25">
      <c r="A2" s="110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6" ht="8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6" ht="8.25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6" ht="16.5" customHeight="1" thickBot="1" x14ac:dyDescent="0.3">
      <c r="A5" s="143" t="s">
        <v>55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5"/>
      <c r="AB5" s="146" t="s">
        <v>1</v>
      </c>
      <c r="AC5" s="147"/>
      <c r="AD5" s="147"/>
      <c r="AE5" s="147"/>
      <c r="AF5" s="147"/>
    </row>
    <row r="6" spans="1:36" ht="23.25" customHeight="1" thickBot="1" x14ac:dyDescent="0.3">
      <c r="A6" s="148" t="s">
        <v>2</v>
      </c>
      <c r="B6" s="151" t="s">
        <v>105</v>
      </c>
      <c r="C6" s="154" t="s">
        <v>3</v>
      </c>
      <c r="D6" s="157" t="s">
        <v>4</v>
      </c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9"/>
      <c r="AB6" s="160" t="s">
        <v>5</v>
      </c>
      <c r="AC6" s="162" t="s">
        <v>6</v>
      </c>
      <c r="AD6" s="164" t="s">
        <v>7</v>
      </c>
      <c r="AE6" s="164" t="s">
        <v>8</v>
      </c>
      <c r="AF6" s="166" t="s">
        <v>9</v>
      </c>
    </row>
    <row r="7" spans="1:36" ht="22.5" customHeight="1" x14ac:dyDescent="0.25">
      <c r="A7" s="149"/>
      <c r="B7" s="152"/>
      <c r="C7" s="155"/>
      <c r="D7" s="168" t="s">
        <v>10</v>
      </c>
      <c r="E7" s="169"/>
      <c r="F7" s="169"/>
      <c r="G7" s="169"/>
      <c r="H7" s="172" t="s">
        <v>11</v>
      </c>
      <c r="I7" s="172"/>
      <c r="J7" s="172"/>
      <c r="K7" s="172"/>
      <c r="L7" s="172"/>
      <c r="M7" s="172"/>
      <c r="N7" s="172"/>
      <c r="O7" s="172"/>
      <c r="P7" s="173" t="s">
        <v>12</v>
      </c>
      <c r="Q7" s="173"/>
      <c r="R7" s="173"/>
      <c r="S7" s="173"/>
      <c r="T7" s="173" t="s">
        <v>204</v>
      </c>
      <c r="U7" s="173"/>
      <c r="V7" s="173"/>
      <c r="W7" s="173"/>
      <c r="X7" s="175" t="s">
        <v>13</v>
      </c>
      <c r="Y7" s="175"/>
      <c r="Z7" s="175"/>
      <c r="AA7" s="176"/>
      <c r="AB7" s="160"/>
      <c r="AC7" s="162"/>
      <c r="AD7" s="164"/>
      <c r="AE7" s="164"/>
      <c r="AF7" s="166"/>
    </row>
    <row r="8" spans="1:36" ht="28.5" customHeight="1" thickBot="1" x14ac:dyDescent="0.3">
      <c r="A8" s="150"/>
      <c r="B8" s="153"/>
      <c r="C8" s="156"/>
      <c r="D8" s="170"/>
      <c r="E8" s="171"/>
      <c r="F8" s="171"/>
      <c r="G8" s="171"/>
      <c r="H8" s="179" t="s">
        <v>14</v>
      </c>
      <c r="I8" s="179"/>
      <c r="J8" s="179"/>
      <c r="K8" s="179"/>
      <c r="L8" s="179" t="s">
        <v>15</v>
      </c>
      <c r="M8" s="179"/>
      <c r="N8" s="179"/>
      <c r="O8" s="179"/>
      <c r="P8" s="174"/>
      <c r="Q8" s="174"/>
      <c r="R8" s="174"/>
      <c r="S8" s="174"/>
      <c r="T8" s="174"/>
      <c r="U8" s="174"/>
      <c r="V8" s="174"/>
      <c r="W8" s="174"/>
      <c r="X8" s="177"/>
      <c r="Y8" s="177"/>
      <c r="Z8" s="177"/>
      <c r="AA8" s="178"/>
      <c r="AB8" s="161"/>
      <c r="AC8" s="163"/>
      <c r="AD8" s="165"/>
      <c r="AE8" s="165"/>
      <c r="AF8" s="167"/>
    </row>
    <row r="9" spans="1:36" ht="11.25" customHeight="1" x14ac:dyDescent="0.25">
      <c r="A9" s="111" t="s">
        <v>16</v>
      </c>
      <c r="B9" s="186" t="s">
        <v>17</v>
      </c>
      <c r="C9" s="292" t="s">
        <v>56</v>
      </c>
      <c r="D9" s="1" t="s">
        <v>18</v>
      </c>
      <c r="E9" s="114" t="s">
        <v>107</v>
      </c>
      <c r="F9" s="114"/>
      <c r="G9" s="124">
        <f>SUM(D13:F13)</f>
        <v>160</v>
      </c>
      <c r="H9" s="1" t="s">
        <v>18</v>
      </c>
      <c r="I9" s="114" t="s">
        <v>111</v>
      </c>
      <c r="J9" s="114"/>
      <c r="K9" s="192">
        <f>SUM(H13:J13)</f>
        <v>160</v>
      </c>
      <c r="L9" s="133" t="s">
        <v>57</v>
      </c>
      <c r="M9" s="133"/>
      <c r="N9" s="133"/>
      <c r="O9" s="118">
        <v>40</v>
      </c>
      <c r="P9" s="74" t="s">
        <v>18</v>
      </c>
      <c r="Q9" s="114" t="s">
        <v>113</v>
      </c>
      <c r="R9" s="114"/>
      <c r="S9" s="290">
        <f>SUM(P18:R18)</f>
        <v>80</v>
      </c>
      <c r="T9" s="52" t="s">
        <v>18</v>
      </c>
      <c r="U9" s="114" t="s">
        <v>114</v>
      </c>
      <c r="V9" s="114"/>
      <c r="W9" s="192">
        <f>SUM(T18:V18)</f>
        <v>40</v>
      </c>
      <c r="X9" s="52" t="s">
        <v>18</v>
      </c>
      <c r="Y9" s="114"/>
      <c r="Z9" s="114"/>
      <c r="AA9" s="118"/>
      <c r="AB9" s="203">
        <v>6</v>
      </c>
      <c r="AC9" s="115">
        <f>+D13+D18+H13+H18+P18+T18+X18</f>
        <v>304</v>
      </c>
      <c r="AD9" s="115">
        <f>+Y18+U18+Q18+J18+I13+E13+E18</f>
        <v>160</v>
      </c>
      <c r="AE9" s="115">
        <f>+Z18+V18+R18+L18+J13+F13+F18</f>
        <v>296</v>
      </c>
      <c r="AF9" s="202">
        <f>SUM(AC9:AE18)+O9</f>
        <v>800</v>
      </c>
      <c r="AH9" s="194">
        <f>+AC9/16</f>
        <v>19</v>
      </c>
      <c r="AI9" s="194">
        <f>+AD9/16</f>
        <v>10</v>
      </c>
      <c r="AJ9" s="194">
        <f>+AH9+AI9</f>
        <v>29</v>
      </c>
    </row>
    <row r="10" spans="1:36" ht="15" customHeight="1" x14ac:dyDescent="0.25">
      <c r="A10" s="112"/>
      <c r="B10" s="187"/>
      <c r="C10" s="293"/>
      <c r="D10" s="121" t="s">
        <v>58</v>
      </c>
      <c r="E10" s="122"/>
      <c r="F10" s="122"/>
      <c r="G10" s="125"/>
      <c r="H10" s="127" t="s">
        <v>223</v>
      </c>
      <c r="I10" s="128"/>
      <c r="J10" s="128"/>
      <c r="K10" s="181"/>
      <c r="L10" s="134"/>
      <c r="M10" s="134"/>
      <c r="N10" s="134"/>
      <c r="O10" s="119"/>
      <c r="P10" s="275" t="s">
        <v>226</v>
      </c>
      <c r="Q10" s="136"/>
      <c r="R10" s="136"/>
      <c r="S10" s="288"/>
      <c r="T10" s="207" t="s">
        <v>59</v>
      </c>
      <c r="U10" s="207"/>
      <c r="V10" s="207"/>
      <c r="W10" s="181"/>
      <c r="X10" s="289"/>
      <c r="Y10" s="289"/>
      <c r="Z10" s="289"/>
      <c r="AA10" s="119"/>
      <c r="AB10" s="200"/>
      <c r="AC10" s="116"/>
      <c r="AD10" s="116"/>
      <c r="AE10" s="116"/>
      <c r="AF10" s="197"/>
      <c r="AH10" s="194"/>
      <c r="AI10" s="194"/>
      <c r="AJ10" s="194"/>
    </row>
    <row r="11" spans="1:36" ht="14.25" customHeight="1" x14ac:dyDescent="0.25">
      <c r="A11" s="112"/>
      <c r="B11" s="187"/>
      <c r="C11" s="293"/>
      <c r="D11" s="123"/>
      <c r="E11" s="122"/>
      <c r="F11" s="122"/>
      <c r="G11" s="125"/>
      <c r="H11" s="127"/>
      <c r="I11" s="128"/>
      <c r="J11" s="128"/>
      <c r="K11" s="181"/>
      <c r="L11" s="134"/>
      <c r="M11" s="134"/>
      <c r="N11" s="134"/>
      <c r="O11" s="119"/>
      <c r="P11" s="275"/>
      <c r="Q11" s="136"/>
      <c r="R11" s="136"/>
      <c r="S11" s="288"/>
      <c r="T11" s="207"/>
      <c r="U11" s="207"/>
      <c r="V11" s="207"/>
      <c r="W11" s="181"/>
      <c r="X11" s="289"/>
      <c r="Y11" s="289"/>
      <c r="Z11" s="289"/>
      <c r="AA11" s="119"/>
      <c r="AB11" s="200"/>
      <c r="AC11" s="116"/>
      <c r="AD11" s="116"/>
      <c r="AE11" s="116"/>
      <c r="AF11" s="197"/>
      <c r="AH11" s="194"/>
      <c r="AI11" s="194"/>
      <c r="AJ11" s="194"/>
    </row>
    <row r="12" spans="1:36" ht="9.75" customHeight="1" x14ac:dyDescent="0.25">
      <c r="A12" s="112"/>
      <c r="B12" s="187"/>
      <c r="C12" s="293"/>
      <c r="D12" s="43" t="s">
        <v>19</v>
      </c>
      <c r="E12" s="44" t="s">
        <v>20</v>
      </c>
      <c r="F12" s="44" t="s">
        <v>21</v>
      </c>
      <c r="G12" s="120" t="s">
        <v>22</v>
      </c>
      <c r="H12" s="43" t="s">
        <v>19</v>
      </c>
      <c r="I12" s="44" t="s">
        <v>20</v>
      </c>
      <c r="J12" s="44" t="s">
        <v>21</v>
      </c>
      <c r="K12" s="129" t="s">
        <v>22</v>
      </c>
      <c r="L12" s="134"/>
      <c r="M12" s="134"/>
      <c r="N12" s="134"/>
      <c r="O12" s="131" t="s">
        <v>22</v>
      </c>
      <c r="P12" s="275"/>
      <c r="Q12" s="136"/>
      <c r="R12" s="136"/>
      <c r="S12" s="288"/>
      <c r="T12" s="207"/>
      <c r="U12" s="207"/>
      <c r="V12" s="207"/>
      <c r="W12" s="181"/>
      <c r="X12" s="289"/>
      <c r="Y12" s="289"/>
      <c r="Z12" s="289"/>
      <c r="AA12" s="119"/>
      <c r="AB12" s="200"/>
      <c r="AC12" s="116"/>
      <c r="AD12" s="116"/>
      <c r="AE12" s="116"/>
      <c r="AF12" s="197"/>
      <c r="AH12" s="194"/>
      <c r="AI12" s="194"/>
      <c r="AJ12" s="194"/>
    </row>
    <row r="13" spans="1:36" ht="12.75" customHeight="1" thickBot="1" x14ac:dyDescent="0.3">
      <c r="A13" s="112"/>
      <c r="B13" s="187"/>
      <c r="C13" s="293"/>
      <c r="D13" s="2">
        <v>64</v>
      </c>
      <c r="E13" s="3">
        <v>16</v>
      </c>
      <c r="F13" s="3">
        <v>80</v>
      </c>
      <c r="G13" s="120"/>
      <c r="H13" s="75">
        <v>64</v>
      </c>
      <c r="I13" s="76">
        <v>64</v>
      </c>
      <c r="J13" s="76">
        <v>32</v>
      </c>
      <c r="K13" s="130"/>
      <c r="L13" s="135"/>
      <c r="M13" s="135"/>
      <c r="N13" s="135"/>
      <c r="O13" s="132"/>
      <c r="P13" s="275"/>
      <c r="Q13" s="136"/>
      <c r="R13" s="136"/>
      <c r="S13" s="288"/>
      <c r="T13" s="207"/>
      <c r="U13" s="207"/>
      <c r="V13" s="207"/>
      <c r="W13" s="181"/>
      <c r="X13" s="289"/>
      <c r="Y13" s="289"/>
      <c r="Z13" s="289"/>
      <c r="AA13" s="119"/>
      <c r="AB13" s="200"/>
      <c r="AC13" s="116"/>
      <c r="AD13" s="116"/>
      <c r="AE13" s="116"/>
      <c r="AF13" s="197"/>
      <c r="AH13" s="194"/>
      <c r="AI13" s="194"/>
      <c r="AJ13" s="194"/>
    </row>
    <row r="14" spans="1:36" ht="12.75" customHeight="1" x14ac:dyDescent="0.25">
      <c r="A14" s="112"/>
      <c r="B14" s="187"/>
      <c r="C14" s="293"/>
      <c r="D14" s="4" t="s">
        <v>18</v>
      </c>
      <c r="E14" s="180" t="s">
        <v>108</v>
      </c>
      <c r="F14" s="180"/>
      <c r="G14" s="181">
        <f>SUM(D18:F18)</f>
        <v>160</v>
      </c>
      <c r="H14" s="50" t="s">
        <v>18</v>
      </c>
      <c r="I14" s="138" t="s">
        <v>112</v>
      </c>
      <c r="J14" s="138"/>
      <c r="K14" s="138"/>
      <c r="L14" s="138"/>
      <c r="M14" s="138"/>
      <c r="N14" s="138"/>
      <c r="O14" s="274">
        <f>SUM(H18:N18)</f>
        <v>160</v>
      </c>
      <c r="P14" s="136"/>
      <c r="Q14" s="136"/>
      <c r="R14" s="136"/>
      <c r="S14" s="288"/>
      <c r="T14" s="207"/>
      <c r="U14" s="207"/>
      <c r="V14" s="207"/>
      <c r="W14" s="181"/>
      <c r="X14" s="289"/>
      <c r="Y14" s="289"/>
      <c r="Z14" s="289"/>
      <c r="AA14" s="119"/>
      <c r="AB14" s="200"/>
      <c r="AC14" s="116"/>
      <c r="AD14" s="116"/>
      <c r="AE14" s="116"/>
      <c r="AF14" s="197"/>
      <c r="AH14" s="194"/>
      <c r="AI14" s="194"/>
      <c r="AJ14" s="194"/>
    </row>
    <row r="15" spans="1:36" ht="15" customHeight="1" x14ac:dyDescent="0.25">
      <c r="A15" s="112"/>
      <c r="B15" s="187"/>
      <c r="C15" s="293"/>
      <c r="D15" s="121" t="s">
        <v>60</v>
      </c>
      <c r="E15" s="122"/>
      <c r="F15" s="122"/>
      <c r="G15" s="181"/>
      <c r="H15" s="136" t="s">
        <v>61</v>
      </c>
      <c r="I15" s="136"/>
      <c r="J15" s="136"/>
      <c r="K15" s="136"/>
      <c r="L15" s="136"/>
      <c r="M15" s="136"/>
      <c r="N15" s="136"/>
      <c r="O15" s="181"/>
      <c r="P15" s="136"/>
      <c r="Q15" s="136"/>
      <c r="R15" s="136"/>
      <c r="S15" s="288"/>
      <c r="T15" s="207"/>
      <c r="U15" s="207"/>
      <c r="V15" s="207"/>
      <c r="W15" s="181"/>
      <c r="X15" s="289"/>
      <c r="Y15" s="289"/>
      <c r="Z15" s="289"/>
      <c r="AA15" s="119"/>
      <c r="AB15" s="200"/>
      <c r="AC15" s="116"/>
      <c r="AD15" s="116"/>
      <c r="AE15" s="116"/>
      <c r="AF15" s="197"/>
      <c r="AH15" s="194"/>
      <c r="AI15" s="194"/>
      <c r="AJ15" s="194"/>
    </row>
    <row r="16" spans="1:36" ht="23.25" customHeight="1" x14ac:dyDescent="0.25">
      <c r="A16" s="112"/>
      <c r="B16" s="187"/>
      <c r="C16" s="293"/>
      <c r="D16" s="123"/>
      <c r="E16" s="122"/>
      <c r="F16" s="122"/>
      <c r="G16" s="181"/>
      <c r="H16" s="136"/>
      <c r="I16" s="136"/>
      <c r="J16" s="136"/>
      <c r="K16" s="136"/>
      <c r="L16" s="136"/>
      <c r="M16" s="136"/>
      <c r="N16" s="136"/>
      <c r="O16" s="181"/>
      <c r="P16" s="136"/>
      <c r="Q16" s="136"/>
      <c r="R16" s="136"/>
      <c r="S16" s="288"/>
      <c r="T16" s="207"/>
      <c r="U16" s="207"/>
      <c r="V16" s="207"/>
      <c r="W16" s="181"/>
      <c r="X16" s="289"/>
      <c r="Y16" s="289"/>
      <c r="Z16" s="289"/>
      <c r="AA16" s="119"/>
      <c r="AB16" s="200"/>
      <c r="AC16" s="116"/>
      <c r="AD16" s="116"/>
      <c r="AE16" s="116"/>
      <c r="AF16" s="197"/>
      <c r="AH16" s="194"/>
      <c r="AI16" s="194"/>
      <c r="AJ16" s="194"/>
    </row>
    <row r="17" spans="1:36" ht="10.5" customHeight="1" x14ac:dyDescent="0.25">
      <c r="A17" s="112"/>
      <c r="B17" s="187"/>
      <c r="C17" s="293"/>
      <c r="D17" s="43" t="s">
        <v>19</v>
      </c>
      <c r="E17" s="44" t="s">
        <v>20</v>
      </c>
      <c r="F17" s="44" t="s">
        <v>21</v>
      </c>
      <c r="G17" s="129" t="s">
        <v>22</v>
      </c>
      <c r="H17" s="137" t="s">
        <v>19</v>
      </c>
      <c r="I17" s="137"/>
      <c r="J17" s="137" t="s">
        <v>20</v>
      </c>
      <c r="K17" s="137"/>
      <c r="L17" s="137" t="s">
        <v>21</v>
      </c>
      <c r="M17" s="137"/>
      <c r="N17" s="137"/>
      <c r="O17" s="129" t="s">
        <v>22</v>
      </c>
      <c r="P17" s="44" t="s">
        <v>19</v>
      </c>
      <c r="Q17" s="44" t="s">
        <v>20</v>
      </c>
      <c r="R17" s="44" t="s">
        <v>21</v>
      </c>
      <c r="S17" s="129" t="s">
        <v>22</v>
      </c>
      <c r="T17" s="44" t="s">
        <v>19</v>
      </c>
      <c r="U17" s="44" t="s">
        <v>20</v>
      </c>
      <c r="V17" s="44" t="s">
        <v>21</v>
      </c>
      <c r="W17" s="96" t="s">
        <v>22</v>
      </c>
      <c r="X17" s="44" t="s">
        <v>19</v>
      </c>
      <c r="Y17" s="44" t="s">
        <v>20</v>
      </c>
      <c r="Z17" s="44" t="s">
        <v>21</v>
      </c>
      <c r="AA17" s="184" t="s">
        <v>22</v>
      </c>
      <c r="AB17" s="200"/>
      <c r="AC17" s="116"/>
      <c r="AD17" s="116"/>
      <c r="AE17" s="116"/>
      <c r="AF17" s="197"/>
      <c r="AH17" s="194"/>
      <c r="AI17" s="194"/>
      <c r="AJ17" s="194"/>
    </row>
    <row r="18" spans="1:36" ht="12.75" customHeight="1" x14ac:dyDescent="0.25">
      <c r="A18" s="112"/>
      <c r="B18" s="187"/>
      <c r="C18" s="293"/>
      <c r="D18" s="2">
        <v>64</v>
      </c>
      <c r="E18" s="3">
        <v>16</v>
      </c>
      <c r="F18" s="3">
        <v>80</v>
      </c>
      <c r="G18" s="129"/>
      <c r="H18" s="194">
        <v>64</v>
      </c>
      <c r="I18" s="194"/>
      <c r="J18" s="194">
        <v>16</v>
      </c>
      <c r="K18" s="194"/>
      <c r="L18" s="194">
        <v>80</v>
      </c>
      <c r="M18" s="194"/>
      <c r="N18" s="194"/>
      <c r="O18" s="129"/>
      <c r="P18" s="3">
        <v>32</v>
      </c>
      <c r="Q18" s="3">
        <v>32</v>
      </c>
      <c r="R18" s="3">
        <v>16</v>
      </c>
      <c r="S18" s="129"/>
      <c r="T18" s="3">
        <v>16</v>
      </c>
      <c r="U18" s="3">
        <v>16</v>
      </c>
      <c r="V18" s="3">
        <v>8</v>
      </c>
      <c r="W18" s="96"/>
      <c r="X18" s="3"/>
      <c r="Y18" s="3"/>
      <c r="Z18" s="3"/>
      <c r="AA18" s="184"/>
      <c r="AB18" s="200"/>
      <c r="AC18" s="116"/>
      <c r="AD18" s="116"/>
      <c r="AE18" s="116"/>
      <c r="AF18" s="197"/>
      <c r="AH18" s="194"/>
      <c r="AI18" s="194"/>
      <c r="AJ18" s="194"/>
    </row>
    <row r="19" spans="1:36" x14ac:dyDescent="0.25">
      <c r="A19" s="112"/>
      <c r="B19" s="187"/>
      <c r="C19" s="293"/>
      <c r="D19" s="188" t="s">
        <v>27</v>
      </c>
      <c r="E19" s="189"/>
      <c r="F19" s="189"/>
      <c r="G19" s="189"/>
      <c r="H19" s="271" t="s">
        <v>62</v>
      </c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2"/>
      <c r="AB19" s="201"/>
      <c r="AC19" s="117"/>
      <c r="AD19" s="117"/>
      <c r="AE19" s="117"/>
      <c r="AF19" s="198"/>
      <c r="AH19" s="194"/>
      <c r="AI19" s="194"/>
      <c r="AJ19" s="194"/>
    </row>
    <row r="20" spans="1:36" ht="15" customHeight="1" x14ac:dyDescent="0.25">
      <c r="A20" s="112"/>
      <c r="B20" s="187" t="s">
        <v>23</v>
      </c>
      <c r="C20" s="293"/>
      <c r="D20" s="4" t="s">
        <v>18</v>
      </c>
      <c r="E20" s="180" t="s">
        <v>109</v>
      </c>
      <c r="F20" s="180"/>
      <c r="G20" s="182">
        <f>SUM(D23:F23)</f>
        <v>160</v>
      </c>
      <c r="H20" s="4" t="s">
        <v>18</v>
      </c>
      <c r="I20" s="180" t="s">
        <v>116</v>
      </c>
      <c r="J20" s="180"/>
      <c r="K20" s="139">
        <f>SUM(H28:J28)</f>
        <v>160</v>
      </c>
      <c r="L20" s="134" t="s">
        <v>63</v>
      </c>
      <c r="M20" s="134"/>
      <c r="N20" s="134"/>
      <c r="O20" s="126">
        <v>40</v>
      </c>
      <c r="P20" s="77" t="s">
        <v>18</v>
      </c>
      <c r="Q20" s="180" t="s">
        <v>117</v>
      </c>
      <c r="R20" s="180"/>
      <c r="S20" s="139">
        <f>SUM(P28:R28)</f>
        <v>160</v>
      </c>
      <c r="T20" s="49" t="s">
        <v>18</v>
      </c>
      <c r="U20" s="140" t="s">
        <v>118</v>
      </c>
      <c r="V20" s="140"/>
      <c r="W20" s="139">
        <f>SUM(T28:V28)</f>
        <v>80</v>
      </c>
      <c r="X20" s="49" t="s">
        <v>18</v>
      </c>
      <c r="Y20" s="140" t="s">
        <v>119</v>
      </c>
      <c r="Z20" s="140"/>
      <c r="AA20" s="126">
        <f>SUM(X28:Z28)</f>
        <v>80</v>
      </c>
      <c r="AB20" s="199">
        <v>6</v>
      </c>
      <c r="AC20" s="195">
        <f>+X28+T28+P28+H28+D28+D23</f>
        <v>304</v>
      </c>
      <c r="AD20" s="195">
        <f>+Y28+U28+Q28+I28+E28+E23</f>
        <v>96</v>
      </c>
      <c r="AE20" s="195">
        <f>+Z28+V28+R28+J28+F28+F23</f>
        <v>360</v>
      </c>
      <c r="AF20" s="196">
        <f>SUM(AC20:AE28)+O20</f>
        <v>800</v>
      </c>
      <c r="AH20" s="326">
        <f>+AC20/16</f>
        <v>19</v>
      </c>
      <c r="AI20" s="326">
        <f>+AD20/16</f>
        <v>6</v>
      </c>
      <c r="AJ20" s="326">
        <f>+AH20+AI20</f>
        <v>25</v>
      </c>
    </row>
    <row r="21" spans="1:36" ht="28.5" customHeight="1" x14ac:dyDescent="0.25">
      <c r="A21" s="112"/>
      <c r="B21" s="187"/>
      <c r="C21" s="293"/>
      <c r="D21" s="121" t="s">
        <v>66</v>
      </c>
      <c r="E21" s="136"/>
      <c r="F21" s="136"/>
      <c r="G21" s="182"/>
      <c r="H21" s="298" t="s">
        <v>193</v>
      </c>
      <c r="I21" s="299"/>
      <c r="J21" s="299"/>
      <c r="K21" s="139"/>
      <c r="L21" s="134"/>
      <c r="M21" s="134"/>
      <c r="N21" s="134"/>
      <c r="O21" s="126"/>
      <c r="P21" s="275" t="s">
        <v>171</v>
      </c>
      <c r="Q21" s="136"/>
      <c r="R21" s="136"/>
      <c r="S21" s="139"/>
      <c r="T21" s="136" t="s">
        <v>65</v>
      </c>
      <c r="U21" s="136"/>
      <c r="V21" s="136"/>
      <c r="W21" s="139"/>
      <c r="X21" s="141" t="s">
        <v>227</v>
      </c>
      <c r="Y21" s="141"/>
      <c r="Z21" s="141"/>
      <c r="AA21" s="126"/>
      <c r="AB21" s="200"/>
      <c r="AC21" s="116"/>
      <c r="AD21" s="116"/>
      <c r="AE21" s="116"/>
      <c r="AF21" s="197"/>
      <c r="AH21" s="326"/>
      <c r="AI21" s="326"/>
      <c r="AJ21" s="326"/>
    </row>
    <row r="22" spans="1:36" ht="9.75" customHeight="1" x14ac:dyDescent="0.25">
      <c r="A22" s="112"/>
      <c r="B22" s="187"/>
      <c r="C22" s="293"/>
      <c r="D22" s="43" t="s">
        <v>19</v>
      </c>
      <c r="E22" s="44" t="s">
        <v>20</v>
      </c>
      <c r="F22" s="44" t="s">
        <v>21</v>
      </c>
      <c r="G22" s="120" t="s">
        <v>22</v>
      </c>
      <c r="H22" s="298"/>
      <c r="I22" s="299"/>
      <c r="J22" s="299"/>
      <c r="K22" s="139"/>
      <c r="L22" s="134"/>
      <c r="M22" s="134"/>
      <c r="N22" s="134"/>
      <c r="O22" s="126"/>
      <c r="P22" s="275"/>
      <c r="Q22" s="136"/>
      <c r="R22" s="136"/>
      <c r="S22" s="139"/>
      <c r="T22" s="136"/>
      <c r="U22" s="136"/>
      <c r="V22" s="136"/>
      <c r="W22" s="139"/>
      <c r="X22" s="141"/>
      <c r="Y22" s="141"/>
      <c r="Z22" s="141"/>
      <c r="AA22" s="126"/>
      <c r="AB22" s="200"/>
      <c r="AC22" s="116"/>
      <c r="AD22" s="116"/>
      <c r="AE22" s="116"/>
      <c r="AF22" s="197"/>
      <c r="AH22" s="326"/>
      <c r="AI22" s="326"/>
      <c r="AJ22" s="326"/>
    </row>
    <row r="23" spans="1:36" ht="12.75" customHeight="1" x14ac:dyDescent="0.25">
      <c r="A23" s="112"/>
      <c r="B23" s="187"/>
      <c r="C23" s="293"/>
      <c r="D23" s="45">
        <v>64</v>
      </c>
      <c r="E23" s="46">
        <v>16</v>
      </c>
      <c r="F23" s="46">
        <v>80</v>
      </c>
      <c r="G23" s="120"/>
      <c r="H23" s="298"/>
      <c r="I23" s="299"/>
      <c r="J23" s="299"/>
      <c r="K23" s="139"/>
      <c r="L23" s="134"/>
      <c r="M23" s="134"/>
      <c r="N23" s="134"/>
      <c r="O23" s="126"/>
      <c r="P23" s="275"/>
      <c r="Q23" s="136"/>
      <c r="R23" s="136"/>
      <c r="S23" s="139"/>
      <c r="T23" s="136"/>
      <c r="U23" s="136"/>
      <c r="V23" s="136"/>
      <c r="W23" s="139"/>
      <c r="X23" s="141"/>
      <c r="Y23" s="141"/>
      <c r="Z23" s="141"/>
      <c r="AA23" s="126"/>
      <c r="AB23" s="200"/>
      <c r="AC23" s="116"/>
      <c r="AD23" s="116"/>
      <c r="AE23" s="116"/>
      <c r="AF23" s="197"/>
      <c r="AH23" s="326"/>
      <c r="AI23" s="326"/>
      <c r="AJ23" s="326"/>
    </row>
    <row r="24" spans="1:36" ht="12.75" customHeight="1" x14ac:dyDescent="0.25">
      <c r="A24" s="112"/>
      <c r="B24" s="187"/>
      <c r="C24" s="294"/>
      <c r="D24" s="47" t="s">
        <v>110</v>
      </c>
      <c r="E24" s="122" t="s">
        <v>115</v>
      </c>
      <c r="F24" s="122"/>
      <c r="G24" s="182">
        <f>SUM(D28:F28)</f>
        <v>120</v>
      </c>
      <c r="H24" s="298"/>
      <c r="I24" s="299"/>
      <c r="J24" s="299"/>
      <c r="K24" s="139"/>
      <c r="L24" s="134"/>
      <c r="M24" s="134"/>
      <c r="N24" s="134"/>
      <c r="O24" s="126"/>
      <c r="P24" s="275"/>
      <c r="Q24" s="136"/>
      <c r="R24" s="136"/>
      <c r="S24" s="139"/>
      <c r="T24" s="136"/>
      <c r="U24" s="136"/>
      <c r="V24" s="136"/>
      <c r="W24" s="139"/>
      <c r="X24" s="141"/>
      <c r="Y24" s="141"/>
      <c r="Z24" s="141"/>
      <c r="AA24" s="126"/>
      <c r="AB24" s="200"/>
      <c r="AC24" s="116"/>
      <c r="AD24" s="116"/>
      <c r="AE24" s="116"/>
      <c r="AF24" s="197"/>
      <c r="AH24" s="326"/>
      <c r="AI24" s="326"/>
      <c r="AJ24" s="326"/>
    </row>
    <row r="25" spans="1:36" ht="15" customHeight="1" x14ac:dyDescent="0.25">
      <c r="A25" s="112"/>
      <c r="B25" s="187"/>
      <c r="C25" s="293"/>
      <c r="D25" s="121" t="s">
        <v>64</v>
      </c>
      <c r="E25" s="136"/>
      <c r="F25" s="136"/>
      <c r="G25" s="182"/>
      <c r="H25" s="298"/>
      <c r="I25" s="299"/>
      <c r="J25" s="299"/>
      <c r="K25" s="139"/>
      <c r="L25" s="134"/>
      <c r="M25" s="134"/>
      <c r="N25" s="134"/>
      <c r="O25" s="126"/>
      <c r="P25" s="275"/>
      <c r="Q25" s="136"/>
      <c r="R25" s="136"/>
      <c r="S25" s="139"/>
      <c r="T25" s="136"/>
      <c r="U25" s="136"/>
      <c r="V25" s="136"/>
      <c r="W25" s="139"/>
      <c r="X25" s="141"/>
      <c r="Y25" s="141"/>
      <c r="Z25" s="141"/>
      <c r="AA25" s="126"/>
      <c r="AB25" s="200"/>
      <c r="AC25" s="116"/>
      <c r="AD25" s="116"/>
      <c r="AE25" s="116"/>
      <c r="AF25" s="197"/>
      <c r="AH25" s="326"/>
      <c r="AI25" s="326"/>
      <c r="AJ25" s="326"/>
    </row>
    <row r="26" spans="1:36" ht="15" customHeight="1" x14ac:dyDescent="0.25">
      <c r="A26" s="112"/>
      <c r="B26" s="187"/>
      <c r="C26" s="293"/>
      <c r="D26" s="121"/>
      <c r="E26" s="136"/>
      <c r="F26" s="136"/>
      <c r="G26" s="182"/>
      <c r="H26" s="298"/>
      <c r="I26" s="299"/>
      <c r="J26" s="299"/>
      <c r="K26" s="139"/>
      <c r="L26" s="134"/>
      <c r="M26" s="134"/>
      <c r="N26" s="134"/>
      <c r="O26" s="126"/>
      <c r="P26" s="275"/>
      <c r="Q26" s="136"/>
      <c r="R26" s="136"/>
      <c r="S26" s="139"/>
      <c r="T26" s="136"/>
      <c r="U26" s="136"/>
      <c r="V26" s="136"/>
      <c r="W26" s="139"/>
      <c r="X26" s="141"/>
      <c r="Y26" s="141"/>
      <c r="Z26" s="141"/>
      <c r="AA26" s="126"/>
      <c r="AB26" s="200"/>
      <c r="AC26" s="116"/>
      <c r="AD26" s="116"/>
      <c r="AE26" s="116"/>
      <c r="AF26" s="197"/>
      <c r="AH26" s="326"/>
      <c r="AI26" s="326"/>
      <c r="AJ26" s="326"/>
    </row>
    <row r="27" spans="1:36" ht="10.5" customHeight="1" x14ac:dyDescent="0.25">
      <c r="A27" s="112"/>
      <c r="B27" s="187"/>
      <c r="C27" s="293"/>
      <c r="D27" s="43" t="s">
        <v>19</v>
      </c>
      <c r="E27" s="44" t="s">
        <v>20</v>
      </c>
      <c r="F27" s="44" t="s">
        <v>21</v>
      </c>
      <c r="G27" s="120" t="s">
        <v>22</v>
      </c>
      <c r="H27" s="43" t="s">
        <v>19</v>
      </c>
      <c r="I27" s="44" t="s">
        <v>20</v>
      </c>
      <c r="J27" s="44" t="s">
        <v>21</v>
      </c>
      <c r="K27" s="129" t="s">
        <v>22</v>
      </c>
      <c r="L27" s="134"/>
      <c r="M27" s="134"/>
      <c r="N27" s="134"/>
      <c r="O27" s="131" t="s">
        <v>22</v>
      </c>
      <c r="P27" s="78" t="s">
        <v>19</v>
      </c>
      <c r="Q27" s="44" t="s">
        <v>20</v>
      </c>
      <c r="R27" s="44" t="s">
        <v>21</v>
      </c>
      <c r="S27" s="129" t="s">
        <v>22</v>
      </c>
      <c r="T27" s="44" t="s">
        <v>19</v>
      </c>
      <c r="U27" s="44" t="s">
        <v>20</v>
      </c>
      <c r="V27" s="44" t="s">
        <v>21</v>
      </c>
      <c r="W27" s="96" t="s">
        <v>22</v>
      </c>
      <c r="X27" s="44" t="s">
        <v>19</v>
      </c>
      <c r="Y27" s="44" t="s">
        <v>20</v>
      </c>
      <c r="Z27" s="44" t="s">
        <v>21</v>
      </c>
      <c r="AA27" s="184" t="s">
        <v>22</v>
      </c>
      <c r="AB27" s="200"/>
      <c r="AC27" s="116"/>
      <c r="AD27" s="116"/>
      <c r="AE27" s="116"/>
      <c r="AF27" s="197"/>
      <c r="AH27" s="326"/>
      <c r="AI27" s="326"/>
      <c r="AJ27" s="326"/>
    </row>
    <row r="28" spans="1:36" ht="11.25" customHeight="1" thickBot="1" x14ac:dyDescent="0.3">
      <c r="A28" s="112"/>
      <c r="B28" s="187"/>
      <c r="C28" s="293"/>
      <c r="D28" s="45">
        <v>48</v>
      </c>
      <c r="E28" s="46">
        <v>16</v>
      </c>
      <c r="F28" s="46">
        <v>56</v>
      </c>
      <c r="G28" s="120"/>
      <c r="H28" s="75">
        <v>64</v>
      </c>
      <c r="I28" s="76">
        <v>16</v>
      </c>
      <c r="J28" s="76">
        <v>80</v>
      </c>
      <c r="K28" s="130"/>
      <c r="L28" s="135"/>
      <c r="M28" s="135"/>
      <c r="N28" s="135"/>
      <c r="O28" s="132"/>
      <c r="P28" s="79">
        <v>64</v>
      </c>
      <c r="Q28" s="3">
        <v>16</v>
      </c>
      <c r="R28" s="3">
        <v>80</v>
      </c>
      <c r="S28" s="129"/>
      <c r="T28" s="46">
        <v>32</v>
      </c>
      <c r="U28" s="46">
        <v>16</v>
      </c>
      <c r="V28" s="46">
        <v>32</v>
      </c>
      <c r="W28" s="96"/>
      <c r="X28" s="46">
        <v>32</v>
      </c>
      <c r="Y28" s="46">
        <v>16</v>
      </c>
      <c r="Z28" s="46">
        <v>32</v>
      </c>
      <c r="AA28" s="184"/>
      <c r="AB28" s="200"/>
      <c r="AC28" s="116"/>
      <c r="AD28" s="116"/>
      <c r="AE28" s="116"/>
      <c r="AF28" s="197"/>
      <c r="AH28" s="326"/>
      <c r="AI28" s="326"/>
      <c r="AJ28" s="326"/>
    </row>
    <row r="29" spans="1:36" x14ac:dyDescent="0.25">
      <c r="A29" s="112"/>
      <c r="B29" s="187"/>
      <c r="C29" s="293"/>
      <c r="D29" s="188" t="s">
        <v>27</v>
      </c>
      <c r="E29" s="189"/>
      <c r="F29" s="189"/>
      <c r="G29" s="189"/>
      <c r="H29" s="273" t="s">
        <v>67</v>
      </c>
      <c r="I29" s="273"/>
      <c r="J29" s="273"/>
      <c r="K29" s="273"/>
      <c r="L29" s="273"/>
      <c r="M29" s="273"/>
      <c r="N29" s="273"/>
      <c r="O29" s="273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2"/>
      <c r="AB29" s="201"/>
      <c r="AC29" s="117"/>
      <c r="AD29" s="117"/>
      <c r="AE29" s="117"/>
      <c r="AF29" s="198"/>
      <c r="AH29" s="326"/>
      <c r="AI29" s="326"/>
      <c r="AJ29" s="326"/>
    </row>
    <row r="30" spans="1:36" ht="10.5" customHeight="1" x14ac:dyDescent="0.25">
      <c r="A30" s="112"/>
      <c r="B30" s="187" t="s">
        <v>24</v>
      </c>
      <c r="C30" s="293"/>
      <c r="D30" s="4" t="s">
        <v>18</v>
      </c>
      <c r="E30" s="180" t="s">
        <v>120</v>
      </c>
      <c r="F30" s="180"/>
      <c r="G30" s="125">
        <f>SUM(D33:F33)</f>
        <v>120</v>
      </c>
      <c r="H30" s="4" t="s">
        <v>18</v>
      </c>
      <c r="I30" s="180" t="s">
        <v>123</v>
      </c>
      <c r="J30" s="180"/>
      <c r="K30" s="181">
        <f>SUM(H37:J37)</f>
        <v>80</v>
      </c>
      <c r="L30" s="300" t="s">
        <v>194</v>
      </c>
      <c r="M30" s="301"/>
      <c r="N30" s="301"/>
      <c r="O30" s="119">
        <v>80</v>
      </c>
      <c r="P30" s="77" t="s">
        <v>18</v>
      </c>
      <c r="Q30" s="180" t="s">
        <v>124</v>
      </c>
      <c r="R30" s="180"/>
      <c r="S30" s="181">
        <f>SUM(P41:R41)</f>
        <v>80</v>
      </c>
      <c r="T30" s="48" t="s">
        <v>18</v>
      </c>
      <c r="U30" s="180" t="s">
        <v>126</v>
      </c>
      <c r="V30" s="180"/>
      <c r="W30" s="181">
        <f>SUM(T41:V41)</f>
        <v>120</v>
      </c>
      <c r="X30" s="49" t="s">
        <v>18</v>
      </c>
      <c r="Y30" s="180"/>
      <c r="Z30" s="180"/>
      <c r="AA30" s="119"/>
      <c r="AB30" s="199">
        <v>7</v>
      </c>
      <c r="AC30" s="195">
        <f>+D33+D37+D41+H37+P41+T41+H41</f>
        <v>288</v>
      </c>
      <c r="AD30" s="195">
        <f>+U41+Q41+J41+I37+E33+E37+E41</f>
        <v>112</v>
      </c>
      <c r="AE30" s="195">
        <f>+V41+R41+L41+J37+F41+F37+F33</f>
        <v>320</v>
      </c>
      <c r="AF30" s="196">
        <f>SUM(AC30:AE41)+O30</f>
        <v>800</v>
      </c>
      <c r="AH30" s="326">
        <f>+AC30/16</f>
        <v>18</v>
      </c>
      <c r="AI30" s="326">
        <f>+AD30/16</f>
        <v>7</v>
      </c>
      <c r="AJ30" s="326">
        <f>+AH30+AI30</f>
        <v>25</v>
      </c>
    </row>
    <row r="31" spans="1:36" ht="27" customHeight="1" x14ac:dyDescent="0.25">
      <c r="A31" s="112"/>
      <c r="B31" s="187"/>
      <c r="C31" s="293"/>
      <c r="D31" s="121" t="s">
        <v>81</v>
      </c>
      <c r="E31" s="136"/>
      <c r="F31" s="136"/>
      <c r="G31" s="125"/>
      <c r="H31" s="298" t="s">
        <v>69</v>
      </c>
      <c r="I31" s="299"/>
      <c r="J31" s="299"/>
      <c r="K31" s="181"/>
      <c r="L31" s="301"/>
      <c r="M31" s="301"/>
      <c r="N31" s="301"/>
      <c r="O31" s="119"/>
      <c r="P31" s="275" t="s">
        <v>222</v>
      </c>
      <c r="Q31" s="136"/>
      <c r="R31" s="136"/>
      <c r="S31" s="181"/>
      <c r="T31" s="136" t="s">
        <v>224</v>
      </c>
      <c r="U31" s="136"/>
      <c r="V31" s="136"/>
      <c r="W31" s="181"/>
      <c r="X31" s="185"/>
      <c r="Y31" s="185"/>
      <c r="Z31" s="185"/>
      <c r="AA31" s="119"/>
      <c r="AB31" s="200"/>
      <c r="AC31" s="116"/>
      <c r="AD31" s="116"/>
      <c r="AE31" s="116"/>
      <c r="AF31" s="197"/>
      <c r="AH31" s="326"/>
      <c r="AI31" s="326"/>
      <c r="AJ31" s="326"/>
    </row>
    <row r="32" spans="1:36" ht="9.75" customHeight="1" x14ac:dyDescent="0.25">
      <c r="A32" s="112"/>
      <c r="B32" s="187"/>
      <c r="C32" s="293"/>
      <c r="D32" s="43" t="s">
        <v>19</v>
      </c>
      <c r="E32" s="44" t="s">
        <v>20</v>
      </c>
      <c r="F32" s="44" t="s">
        <v>21</v>
      </c>
      <c r="G32" s="120" t="s">
        <v>22</v>
      </c>
      <c r="H32" s="298"/>
      <c r="I32" s="299"/>
      <c r="J32" s="299"/>
      <c r="K32" s="181"/>
      <c r="L32" s="301"/>
      <c r="M32" s="301"/>
      <c r="N32" s="301"/>
      <c r="O32" s="119"/>
      <c r="P32" s="275"/>
      <c r="Q32" s="136"/>
      <c r="R32" s="136"/>
      <c r="S32" s="181"/>
      <c r="T32" s="136"/>
      <c r="U32" s="136"/>
      <c r="V32" s="136"/>
      <c r="W32" s="181"/>
      <c r="X32" s="185"/>
      <c r="Y32" s="185"/>
      <c r="Z32" s="185"/>
      <c r="AA32" s="119"/>
      <c r="AB32" s="200"/>
      <c r="AC32" s="116"/>
      <c r="AD32" s="116"/>
      <c r="AE32" s="116"/>
      <c r="AF32" s="197"/>
      <c r="AH32" s="326"/>
      <c r="AI32" s="326"/>
      <c r="AJ32" s="326"/>
    </row>
    <row r="33" spans="1:36" ht="11.25" customHeight="1" x14ac:dyDescent="0.25">
      <c r="A33" s="112"/>
      <c r="B33" s="187"/>
      <c r="C33" s="293"/>
      <c r="D33" s="45">
        <v>48</v>
      </c>
      <c r="E33" s="46">
        <v>16</v>
      </c>
      <c r="F33" s="46">
        <v>56</v>
      </c>
      <c r="G33" s="120"/>
      <c r="H33" s="298"/>
      <c r="I33" s="299"/>
      <c r="J33" s="299"/>
      <c r="K33" s="181"/>
      <c r="L33" s="301"/>
      <c r="M33" s="301"/>
      <c r="N33" s="301"/>
      <c r="O33" s="119"/>
      <c r="P33" s="275"/>
      <c r="Q33" s="136"/>
      <c r="R33" s="136"/>
      <c r="S33" s="181"/>
      <c r="T33" s="136"/>
      <c r="U33" s="136"/>
      <c r="V33" s="136"/>
      <c r="W33" s="181"/>
      <c r="X33" s="185"/>
      <c r="Y33" s="185"/>
      <c r="Z33" s="185"/>
      <c r="AA33" s="119"/>
      <c r="AB33" s="200"/>
      <c r="AC33" s="116"/>
      <c r="AD33" s="116"/>
      <c r="AE33" s="116"/>
      <c r="AF33" s="197"/>
      <c r="AH33" s="326"/>
      <c r="AI33" s="326"/>
      <c r="AJ33" s="326"/>
    </row>
    <row r="34" spans="1:36" ht="12.75" customHeight="1" x14ac:dyDescent="0.25">
      <c r="A34" s="112"/>
      <c r="B34" s="187"/>
      <c r="C34" s="293"/>
      <c r="D34" s="4" t="s">
        <v>18</v>
      </c>
      <c r="E34" s="180" t="s">
        <v>121</v>
      </c>
      <c r="F34" s="180"/>
      <c r="G34" s="125">
        <f>SUM(D37:F37)</f>
        <v>80</v>
      </c>
      <c r="H34" s="298"/>
      <c r="I34" s="299"/>
      <c r="J34" s="299"/>
      <c r="K34" s="181"/>
      <c r="L34" s="301"/>
      <c r="M34" s="301"/>
      <c r="N34" s="301"/>
      <c r="O34" s="119"/>
      <c r="P34" s="275"/>
      <c r="Q34" s="136"/>
      <c r="R34" s="136"/>
      <c r="S34" s="181"/>
      <c r="T34" s="136"/>
      <c r="U34" s="136"/>
      <c r="V34" s="136"/>
      <c r="W34" s="181"/>
      <c r="X34" s="185"/>
      <c r="Y34" s="185"/>
      <c r="Z34" s="185"/>
      <c r="AA34" s="119"/>
      <c r="AB34" s="200"/>
      <c r="AC34" s="116"/>
      <c r="AD34" s="116"/>
      <c r="AE34" s="116"/>
      <c r="AF34" s="197"/>
      <c r="AH34" s="326"/>
      <c r="AI34" s="326"/>
      <c r="AJ34" s="326"/>
    </row>
    <row r="35" spans="1:36" ht="31.5" customHeight="1" x14ac:dyDescent="0.25">
      <c r="A35" s="112"/>
      <c r="B35" s="187"/>
      <c r="C35" s="293"/>
      <c r="D35" s="121" t="s">
        <v>70</v>
      </c>
      <c r="E35" s="136"/>
      <c r="F35" s="136"/>
      <c r="G35" s="125"/>
      <c r="H35" s="298"/>
      <c r="I35" s="299"/>
      <c r="J35" s="299"/>
      <c r="K35" s="181"/>
      <c r="L35" s="301"/>
      <c r="M35" s="301"/>
      <c r="N35" s="301"/>
      <c r="O35" s="119"/>
      <c r="P35" s="275"/>
      <c r="Q35" s="136"/>
      <c r="R35" s="136"/>
      <c r="S35" s="181"/>
      <c r="T35" s="136"/>
      <c r="U35" s="136"/>
      <c r="V35" s="136"/>
      <c r="W35" s="181"/>
      <c r="X35" s="185"/>
      <c r="Y35" s="185"/>
      <c r="Z35" s="185"/>
      <c r="AA35" s="119"/>
      <c r="AB35" s="200"/>
      <c r="AC35" s="116"/>
      <c r="AD35" s="116"/>
      <c r="AE35" s="116"/>
      <c r="AF35" s="197"/>
      <c r="AH35" s="326"/>
      <c r="AI35" s="326"/>
      <c r="AJ35" s="326"/>
    </row>
    <row r="36" spans="1:36" ht="11.25" customHeight="1" x14ac:dyDescent="0.25">
      <c r="A36" s="112"/>
      <c r="B36" s="187"/>
      <c r="C36" s="293"/>
      <c r="D36" s="43" t="s">
        <v>19</v>
      </c>
      <c r="E36" s="44" t="s">
        <v>20</v>
      </c>
      <c r="F36" s="44" t="s">
        <v>21</v>
      </c>
      <c r="G36" s="120" t="s">
        <v>22</v>
      </c>
      <c r="H36" s="43" t="s">
        <v>19</v>
      </c>
      <c r="I36" s="44" t="s">
        <v>20</v>
      </c>
      <c r="J36" s="44" t="s">
        <v>21</v>
      </c>
      <c r="K36" s="129" t="s">
        <v>22</v>
      </c>
      <c r="L36" s="301"/>
      <c r="M36" s="301"/>
      <c r="N36" s="301"/>
      <c r="O36" s="131" t="s">
        <v>22</v>
      </c>
      <c r="P36" s="275"/>
      <c r="Q36" s="136"/>
      <c r="R36" s="136"/>
      <c r="S36" s="181"/>
      <c r="T36" s="136"/>
      <c r="U36" s="136"/>
      <c r="V36" s="136"/>
      <c r="W36" s="181"/>
      <c r="X36" s="185"/>
      <c r="Y36" s="185"/>
      <c r="Z36" s="185"/>
      <c r="AA36" s="119"/>
      <c r="AB36" s="200"/>
      <c r="AC36" s="116"/>
      <c r="AD36" s="116"/>
      <c r="AE36" s="116"/>
      <c r="AF36" s="197"/>
      <c r="AH36" s="326"/>
      <c r="AI36" s="326"/>
      <c r="AJ36" s="326"/>
    </row>
    <row r="37" spans="1:36" ht="10.5" customHeight="1" thickBot="1" x14ac:dyDescent="0.3">
      <c r="A37" s="112"/>
      <c r="B37" s="187"/>
      <c r="C37" s="293"/>
      <c r="D37" s="45">
        <v>32</v>
      </c>
      <c r="E37" s="46">
        <v>16</v>
      </c>
      <c r="F37" s="46">
        <v>32</v>
      </c>
      <c r="G37" s="120"/>
      <c r="H37" s="75">
        <v>32</v>
      </c>
      <c r="I37" s="76">
        <v>16</v>
      </c>
      <c r="J37" s="76">
        <v>32</v>
      </c>
      <c r="K37" s="130"/>
      <c r="L37" s="302"/>
      <c r="M37" s="302"/>
      <c r="N37" s="302"/>
      <c r="O37" s="132"/>
      <c r="P37" s="275"/>
      <c r="Q37" s="136"/>
      <c r="R37" s="136"/>
      <c r="S37" s="181"/>
      <c r="T37" s="136"/>
      <c r="U37" s="136"/>
      <c r="V37" s="136"/>
      <c r="W37" s="181"/>
      <c r="X37" s="185"/>
      <c r="Y37" s="185"/>
      <c r="Z37" s="185"/>
      <c r="AA37" s="119"/>
      <c r="AB37" s="200"/>
      <c r="AC37" s="116"/>
      <c r="AD37" s="116"/>
      <c r="AE37" s="116"/>
      <c r="AF37" s="197"/>
      <c r="AH37" s="326"/>
      <c r="AI37" s="326"/>
      <c r="AJ37" s="326"/>
    </row>
    <row r="38" spans="1:36" ht="15" customHeight="1" x14ac:dyDescent="0.25">
      <c r="A38" s="112"/>
      <c r="B38" s="187"/>
      <c r="C38" s="293"/>
      <c r="D38" s="4" t="s">
        <v>18</v>
      </c>
      <c r="E38" s="180" t="s">
        <v>122</v>
      </c>
      <c r="F38" s="180"/>
      <c r="G38" s="181">
        <f>SUM(D41:F41)</f>
        <v>80</v>
      </c>
      <c r="H38" s="80" t="s">
        <v>18</v>
      </c>
      <c r="I38" s="138" t="s">
        <v>125</v>
      </c>
      <c r="J38" s="138"/>
      <c r="K38" s="138"/>
      <c r="L38" s="138"/>
      <c r="M38" s="138"/>
      <c r="N38" s="138"/>
      <c r="O38" s="183">
        <f>SUM(H41:N41)</f>
        <v>160</v>
      </c>
      <c r="P38" s="136"/>
      <c r="Q38" s="136"/>
      <c r="R38" s="136"/>
      <c r="S38" s="181"/>
      <c r="T38" s="136"/>
      <c r="U38" s="136"/>
      <c r="V38" s="136"/>
      <c r="W38" s="181"/>
      <c r="X38" s="185"/>
      <c r="Y38" s="185"/>
      <c r="Z38" s="185"/>
      <c r="AA38" s="119"/>
      <c r="AB38" s="200"/>
      <c r="AC38" s="116"/>
      <c r="AD38" s="116"/>
      <c r="AE38" s="116"/>
      <c r="AF38" s="197"/>
      <c r="AH38" s="326"/>
      <c r="AI38" s="326"/>
      <c r="AJ38" s="326"/>
    </row>
    <row r="39" spans="1:36" ht="24.75" customHeight="1" x14ac:dyDescent="0.25">
      <c r="A39" s="112"/>
      <c r="B39" s="187"/>
      <c r="C39" s="293"/>
      <c r="D39" s="121" t="s">
        <v>71</v>
      </c>
      <c r="E39" s="122"/>
      <c r="F39" s="122"/>
      <c r="G39" s="181"/>
      <c r="H39" s="122" t="s">
        <v>170</v>
      </c>
      <c r="I39" s="122"/>
      <c r="J39" s="122"/>
      <c r="K39" s="122"/>
      <c r="L39" s="122"/>
      <c r="M39" s="122"/>
      <c r="N39" s="122"/>
      <c r="O39" s="139"/>
      <c r="P39" s="136"/>
      <c r="Q39" s="136"/>
      <c r="R39" s="136"/>
      <c r="S39" s="181"/>
      <c r="T39" s="136"/>
      <c r="U39" s="136"/>
      <c r="V39" s="136"/>
      <c r="W39" s="181"/>
      <c r="X39" s="185"/>
      <c r="Y39" s="185"/>
      <c r="Z39" s="185"/>
      <c r="AA39" s="119"/>
      <c r="AB39" s="200"/>
      <c r="AC39" s="116"/>
      <c r="AD39" s="116"/>
      <c r="AE39" s="116"/>
      <c r="AF39" s="197"/>
      <c r="AH39" s="326"/>
      <c r="AI39" s="326"/>
      <c r="AJ39" s="326"/>
    </row>
    <row r="40" spans="1:36" ht="10.5" customHeight="1" x14ac:dyDescent="0.25">
      <c r="A40" s="112"/>
      <c r="B40" s="187"/>
      <c r="C40" s="293"/>
      <c r="D40" s="43" t="s">
        <v>19</v>
      </c>
      <c r="E40" s="44" t="s">
        <v>20</v>
      </c>
      <c r="F40" s="44" t="s">
        <v>21</v>
      </c>
      <c r="G40" s="129" t="s">
        <v>22</v>
      </c>
      <c r="H40" s="137" t="s">
        <v>19</v>
      </c>
      <c r="I40" s="137"/>
      <c r="J40" s="137" t="s">
        <v>20</v>
      </c>
      <c r="K40" s="137"/>
      <c r="L40" s="137" t="s">
        <v>21</v>
      </c>
      <c r="M40" s="137"/>
      <c r="N40" s="137"/>
      <c r="O40" s="129" t="s">
        <v>22</v>
      </c>
      <c r="P40" s="44" t="s">
        <v>19</v>
      </c>
      <c r="Q40" s="44" t="s">
        <v>20</v>
      </c>
      <c r="R40" s="44" t="s">
        <v>21</v>
      </c>
      <c r="S40" s="129" t="s">
        <v>22</v>
      </c>
      <c r="T40" s="44" t="s">
        <v>19</v>
      </c>
      <c r="U40" s="44" t="s">
        <v>20</v>
      </c>
      <c r="V40" s="44" t="s">
        <v>21</v>
      </c>
      <c r="W40" s="96" t="s">
        <v>22</v>
      </c>
      <c r="X40" s="44" t="s">
        <v>19</v>
      </c>
      <c r="Y40" s="44" t="s">
        <v>20</v>
      </c>
      <c r="Z40" s="44" t="s">
        <v>21</v>
      </c>
      <c r="AA40" s="184" t="s">
        <v>22</v>
      </c>
      <c r="AB40" s="200"/>
      <c r="AC40" s="116"/>
      <c r="AD40" s="116"/>
      <c r="AE40" s="116"/>
      <c r="AF40" s="197"/>
      <c r="AH40" s="326"/>
      <c r="AI40" s="326"/>
      <c r="AJ40" s="326"/>
    </row>
    <row r="41" spans="1:36" ht="11.25" customHeight="1" x14ac:dyDescent="0.25">
      <c r="A41" s="112"/>
      <c r="B41" s="187"/>
      <c r="C41" s="293"/>
      <c r="D41" s="2">
        <v>32</v>
      </c>
      <c r="E41" s="3">
        <v>16</v>
      </c>
      <c r="F41" s="3">
        <v>32</v>
      </c>
      <c r="G41" s="129"/>
      <c r="H41" s="194">
        <v>64</v>
      </c>
      <c r="I41" s="194"/>
      <c r="J41" s="194">
        <v>16</v>
      </c>
      <c r="K41" s="194"/>
      <c r="L41" s="194">
        <v>80</v>
      </c>
      <c r="M41" s="194"/>
      <c r="N41" s="194"/>
      <c r="O41" s="129"/>
      <c r="P41" s="3">
        <v>32</v>
      </c>
      <c r="Q41" s="3">
        <v>16</v>
      </c>
      <c r="R41" s="3">
        <v>32</v>
      </c>
      <c r="S41" s="129"/>
      <c r="T41" s="3">
        <v>48</v>
      </c>
      <c r="U41" s="3">
        <v>16</v>
      </c>
      <c r="V41" s="3">
        <v>56</v>
      </c>
      <c r="W41" s="96"/>
      <c r="X41" s="3"/>
      <c r="Y41" s="3"/>
      <c r="Z41" s="3"/>
      <c r="AA41" s="184"/>
      <c r="AB41" s="200"/>
      <c r="AC41" s="116"/>
      <c r="AD41" s="116"/>
      <c r="AE41" s="116"/>
      <c r="AF41" s="197"/>
      <c r="AH41" s="326"/>
      <c r="AI41" s="326"/>
      <c r="AJ41" s="326"/>
    </row>
    <row r="42" spans="1:36" ht="18" customHeight="1" thickBot="1" x14ac:dyDescent="0.3">
      <c r="A42" s="113"/>
      <c r="B42" s="223"/>
      <c r="C42" s="295"/>
      <c r="D42" s="230" t="s">
        <v>27</v>
      </c>
      <c r="E42" s="231"/>
      <c r="F42" s="231"/>
      <c r="G42" s="231"/>
      <c r="H42" s="232" t="s">
        <v>72</v>
      </c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3"/>
      <c r="AB42" s="200"/>
      <c r="AC42" s="116"/>
      <c r="AD42" s="116"/>
      <c r="AE42" s="116"/>
      <c r="AF42" s="197"/>
      <c r="AH42" s="326"/>
      <c r="AI42" s="326"/>
      <c r="AJ42" s="326"/>
    </row>
    <row r="43" spans="1:36" ht="10.5" customHeight="1" x14ac:dyDescent="0.25">
      <c r="A43" s="227" t="s">
        <v>25</v>
      </c>
      <c r="B43" s="186" t="s">
        <v>26</v>
      </c>
      <c r="C43" s="292" t="s">
        <v>106</v>
      </c>
      <c r="D43" s="1" t="s">
        <v>18</v>
      </c>
      <c r="E43" s="114" t="s">
        <v>127</v>
      </c>
      <c r="F43" s="114"/>
      <c r="G43" s="124">
        <f>SUM(D46:F46)</f>
        <v>120</v>
      </c>
      <c r="H43" s="1" t="s">
        <v>18</v>
      </c>
      <c r="I43" s="114" t="s">
        <v>130</v>
      </c>
      <c r="J43" s="114"/>
      <c r="K43" s="192">
        <f>SUM(H51:J51)</f>
        <v>160</v>
      </c>
      <c r="L43" s="204" t="s">
        <v>73</v>
      </c>
      <c r="M43" s="204"/>
      <c r="N43" s="204"/>
      <c r="O43" s="118">
        <v>80</v>
      </c>
      <c r="P43" s="81" t="s">
        <v>18</v>
      </c>
      <c r="Q43" s="193"/>
      <c r="R43" s="193"/>
      <c r="S43" s="192"/>
      <c r="T43" s="52" t="s">
        <v>18</v>
      </c>
      <c r="U43" s="114"/>
      <c r="V43" s="114"/>
      <c r="W43" s="192"/>
      <c r="X43" s="52" t="s">
        <v>18</v>
      </c>
      <c r="Y43" s="193"/>
      <c r="Z43" s="193"/>
      <c r="AA43" s="118"/>
      <c r="AB43" s="203">
        <v>5</v>
      </c>
      <c r="AC43" s="115">
        <f>+D46+D51+D56+X56+H51+H56</f>
        <v>288</v>
      </c>
      <c r="AD43" s="115">
        <f>+E46+E51+E56+Y56+I51+J56</f>
        <v>96</v>
      </c>
      <c r="AE43" s="115">
        <f>+F46+F51+F56+Z56+J51+L56</f>
        <v>336</v>
      </c>
      <c r="AF43" s="202">
        <f>SUM(AC43:AE56)+O43</f>
        <v>800</v>
      </c>
      <c r="AH43" s="200">
        <f>+AC43/16</f>
        <v>18</v>
      </c>
      <c r="AI43" s="200">
        <f>+AD43/16</f>
        <v>6</v>
      </c>
      <c r="AJ43" s="200">
        <f>+AH43+AI43</f>
        <v>24</v>
      </c>
    </row>
    <row r="44" spans="1:36" ht="27" customHeight="1" x14ac:dyDescent="0.25">
      <c r="A44" s="228"/>
      <c r="B44" s="187"/>
      <c r="C44" s="293"/>
      <c r="D44" s="121" t="s">
        <v>74</v>
      </c>
      <c r="E44" s="136"/>
      <c r="F44" s="136"/>
      <c r="G44" s="125"/>
      <c r="H44" s="215" t="s">
        <v>75</v>
      </c>
      <c r="I44" s="216"/>
      <c r="J44" s="216"/>
      <c r="K44" s="181"/>
      <c r="L44" s="205"/>
      <c r="M44" s="205"/>
      <c r="N44" s="205"/>
      <c r="O44" s="119"/>
      <c r="P44" s="211"/>
      <c r="Q44" s="212"/>
      <c r="R44" s="212"/>
      <c r="S44" s="181"/>
      <c r="T44" s="185"/>
      <c r="U44" s="185"/>
      <c r="V44" s="185"/>
      <c r="W44" s="181"/>
      <c r="X44" s="207"/>
      <c r="Y44" s="207"/>
      <c r="Z44" s="207"/>
      <c r="AA44" s="119"/>
      <c r="AB44" s="200"/>
      <c r="AC44" s="116"/>
      <c r="AD44" s="116"/>
      <c r="AE44" s="116"/>
      <c r="AF44" s="197"/>
      <c r="AH44" s="200"/>
      <c r="AI44" s="200"/>
      <c r="AJ44" s="200"/>
    </row>
    <row r="45" spans="1:36" ht="9.75" customHeight="1" x14ac:dyDescent="0.25">
      <c r="A45" s="228"/>
      <c r="B45" s="187"/>
      <c r="C45" s="293"/>
      <c r="D45" s="43" t="s">
        <v>19</v>
      </c>
      <c r="E45" s="44" t="s">
        <v>20</v>
      </c>
      <c r="F45" s="44" t="s">
        <v>21</v>
      </c>
      <c r="G45" s="120" t="s">
        <v>22</v>
      </c>
      <c r="H45" s="215"/>
      <c r="I45" s="216"/>
      <c r="J45" s="216"/>
      <c r="K45" s="181"/>
      <c r="L45" s="205"/>
      <c r="M45" s="205"/>
      <c r="N45" s="205"/>
      <c r="O45" s="119"/>
      <c r="P45" s="213"/>
      <c r="Q45" s="212"/>
      <c r="R45" s="212"/>
      <c r="S45" s="181"/>
      <c r="T45" s="185"/>
      <c r="U45" s="185"/>
      <c r="V45" s="185"/>
      <c r="W45" s="181"/>
      <c r="X45" s="207"/>
      <c r="Y45" s="207"/>
      <c r="Z45" s="207"/>
      <c r="AA45" s="119"/>
      <c r="AB45" s="200"/>
      <c r="AC45" s="116"/>
      <c r="AD45" s="116"/>
      <c r="AE45" s="116"/>
      <c r="AF45" s="197"/>
      <c r="AH45" s="200"/>
      <c r="AI45" s="200"/>
      <c r="AJ45" s="200"/>
    </row>
    <row r="46" spans="1:36" ht="12.75" customHeight="1" x14ac:dyDescent="0.25">
      <c r="A46" s="228"/>
      <c r="B46" s="187"/>
      <c r="C46" s="293"/>
      <c r="D46" s="2">
        <v>48</v>
      </c>
      <c r="E46" s="3">
        <v>16</v>
      </c>
      <c r="F46" s="3">
        <v>56</v>
      </c>
      <c r="G46" s="120"/>
      <c r="H46" s="215"/>
      <c r="I46" s="216"/>
      <c r="J46" s="216"/>
      <c r="K46" s="181"/>
      <c r="L46" s="205"/>
      <c r="M46" s="205"/>
      <c r="N46" s="205"/>
      <c r="O46" s="119"/>
      <c r="P46" s="213"/>
      <c r="Q46" s="212"/>
      <c r="R46" s="212"/>
      <c r="S46" s="181"/>
      <c r="T46" s="185"/>
      <c r="U46" s="185"/>
      <c r="V46" s="185"/>
      <c r="W46" s="181"/>
      <c r="X46" s="207"/>
      <c r="Y46" s="207"/>
      <c r="Z46" s="207"/>
      <c r="AA46" s="119"/>
      <c r="AB46" s="200"/>
      <c r="AC46" s="116"/>
      <c r="AD46" s="116"/>
      <c r="AE46" s="116"/>
      <c r="AF46" s="197"/>
      <c r="AH46" s="200"/>
      <c r="AI46" s="200"/>
      <c r="AJ46" s="200"/>
    </row>
    <row r="47" spans="1:36" ht="12.75" customHeight="1" x14ac:dyDescent="0.25">
      <c r="A47" s="228"/>
      <c r="B47" s="187"/>
      <c r="C47" s="293"/>
      <c r="D47" s="4" t="s">
        <v>18</v>
      </c>
      <c r="E47" s="180" t="s">
        <v>128</v>
      </c>
      <c r="F47" s="180"/>
      <c r="G47" s="125">
        <f>SUM(D51:F51)</f>
        <v>120</v>
      </c>
      <c r="H47" s="215"/>
      <c r="I47" s="216"/>
      <c r="J47" s="216"/>
      <c r="K47" s="181"/>
      <c r="L47" s="205"/>
      <c r="M47" s="205"/>
      <c r="N47" s="205"/>
      <c r="O47" s="119"/>
      <c r="P47" s="213"/>
      <c r="Q47" s="212"/>
      <c r="R47" s="212"/>
      <c r="S47" s="181"/>
      <c r="T47" s="185"/>
      <c r="U47" s="185"/>
      <c r="V47" s="185"/>
      <c r="W47" s="181"/>
      <c r="X47" s="207"/>
      <c r="Y47" s="207"/>
      <c r="Z47" s="207"/>
      <c r="AA47" s="119"/>
      <c r="AB47" s="200"/>
      <c r="AC47" s="116"/>
      <c r="AD47" s="116"/>
      <c r="AE47" s="116"/>
      <c r="AF47" s="197"/>
      <c r="AH47" s="200"/>
      <c r="AI47" s="200"/>
      <c r="AJ47" s="200"/>
    </row>
    <row r="48" spans="1:36" ht="19.5" customHeight="1" x14ac:dyDescent="0.25">
      <c r="A48" s="228"/>
      <c r="B48" s="187"/>
      <c r="C48" s="293"/>
      <c r="D48" s="121" t="s">
        <v>76</v>
      </c>
      <c r="E48" s="122"/>
      <c r="F48" s="122"/>
      <c r="G48" s="125"/>
      <c r="H48" s="215"/>
      <c r="I48" s="216"/>
      <c r="J48" s="216"/>
      <c r="K48" s="181"/>
      <c r="L48" s="205"/>
      <c r="M48" s="205"/>
      <c r="N48" s="205"/>
      <c r="O48" s="119"/>
      <c r="P48" s="213"/>
      <c r="Q48" s="212"/>
      <c r="R48" s="212"/>
      <c r="S48" s="181"/>
      <c r="T48" s="185"/>
      <c r="U48" s="185"/>
      <c r="V48" s="185"/>
      <c r="W48" s="181"/>
      <c r="X48" s="207"/>
      <c r="Y48" s="207"/>
      <c r="Z48" s="207"/>
      <c r="AA48" s="119"/>
      <c r="AB48" s="200"/>
      <c r="AC48" s="116"/>
      <c r="AD48" s="116"/>
      <c r="AE48" s="116"/>
      <c r="AF48" s="197"/>
      <c r="AH48" s="200"/>
      <c r="AI48" s="200"/>
      <c r="AJ48" s="200"/>
    </row>
    <row r="49" spans="1:36" ht="18" customHeight="1" x14ac:dyDescent="0.25">
      <c r="A49" s="228"/>
      <c r="B49" s="187"/>
      <c r="C49" s="293"/>
      <c r="D49" s="123"/>
      <c r="E49" s="122"/>
      <c r="F49" s="122"/>
      <c r="G49" s="125"/>
      <c r="H49" s="215"/>
      <c r="I49" s="216"/>
      <c r="J49" s="216"/>
      <c r="K49" s="181"/>
      <c r="L49" s="205"/>
      <c r="M49" s="205"/>
      <c r="N49" s="205"/>
      <c r="O49" s="119"/>
      <c r="P49" s="213"/>
      <c r="Q49" s="212"/>
      <c r="R49" s="212"/>
      <c r="S49" s="181"/>
      <c r="T49" s="185"/>
      <c r="U49" s="185"/>
      <c r="V49" s="185"/>
      <c r="W49" s="181"/>
      <c r="X49" s="207"/>
      <c r="Y49" s="207"/>
      <c r="Z49" s="207"/>
      <c r="AA49" s="119"/>
      <c r="AB49" s="200"/>
      <c r="AC49" s="116"/>
      <c r="AD49" s="116"/>
      <c r="AE49" s="116"/>
      <c r="AF49" s="197"/>
      <c r="AH49" s="200"/>
      <c r="AI49" s="200"/>
      <c r="AJ49" s="200"/>
    </row>
    <row r="50" spans="1:36" ht="12.75" customHeight="1" x14ac:dyDescent="0.25">
      <c r="A50" s="228"/>
      <c r="B50" s="187"/>
      <c r="C50" s="293"/>
      <c r="D50" s="43" t="s">
        <v>19</v>
      </c>
      <c r="E50" s="44" t="s">
        <v>20</v>
      </c>
      <c r="F50" s="44" t="s">
        <v>21</v>
      </c>
      <c r="G50" s="120" t="s">
        <v>22</v>
      </c>
      <c r="H50" s="43" t="s">
        <v>19</v>
      </c>
      <c r="I50" s="44" t="s">
        <v>20</v>
      </c>
      <c r="J50" s="44" t="s">
        <v>21</v>
      </c>
      <c r="K50" s="129" t="s">
        <v>22</v>
      </c>
      <c r="L50" s="205"/>
      <c r="M50" s="205"/>
      <c r="N50" s="205"/>
      <c r="O50" s="131" t="s">
        <v>22</v>
      </c>
      <c r="P50" s="213"/>
      <c r="Q50" s="212"/>
      <c r="R50" s="212"/>
      <c r="S50" s="181"/>
      <c r="T50" s="185"/>
      <c r="U50" s="185"/>
      <c r="V50" s="185"/>
      <c r="W50" s="181"/>
      <c r="X50" s="207"/>
      <c r="Y50" s="207"/>
      <c r="Z50" s="207"/>
      <c r="AA50" s="119"/>
      <c r="AB50" s="200"/>
      <c r="AC50" s="116"/>
      <c r="AD50" s="116"/>
      <c r="AE50" s="116"/>
      <c r="AF50" s="197"/>
      <c r="AH50" s="200"/>
      <c r="AI50" s="200"/>
      <c r="AJ50" s="200"/>
    </row>
    <row r="51" spans="1:36" ht="12.75" customHeight="1" thickBot="1" x14ac:dyDescent="0.3">
      <c r="A51" s="228"/>
      <c r="B51" s="187"/>
      <c r="C51" s="293"/>
      <c r="D51" s="2">
        <v>48</v>
      </c>
      <c r="E51" s="3">
        <v>16</v>
      </c>
      <c r="F51" s="3">
        <v>56</v>
      </c>
      <c r="G51" s="120"/>
      <c r="H51" s="75">
        <v>64</v>
      </c>
      <c r="I51" s="76">
        <v>16</v>
      </c>
      <c r="J51" s="76">
        <v>80</v>
      </c>
      <c r="K51" s="130"/>
      <c r="L51" s="206"/>
      <c r="M51" s="206"/>
      <c r="N51" s="206"/>
      <c r="O51" s="132"/>
      <c r="P51" s="213"/>
      <c r="Q51" s="212"/>
      <c r="R51" s="212"/>
      <c r="S51" s="181"/>
      <c r="T51" s="185"/>
      <c r="U51" s="185"/>
      <c r="V51" s="185"/>
      <c r="W51" s="181"/>
      <c r="X51" s="207"/>
      <c r="Y51" s="207"/>
      <c r="Z51" s="207"/>
      <c r="AA51" s="119"/>
      <c r="AB51" s="200"/>
      <c r="AC51" s="116"/>
      <c r="AD51" s="116"/>
      <c r="AE51" s="116"/>
      <c r="AF51" s="197"/>
      <c r="AH51" s="200"/>
      <c r="AI51" s="200"/>
      <c r="AJ51" s="200"/>
    </row>
    <row r="52" spans="1:36" ht="15" customHeight="1" x14ac:dyDescent="0.25">
      <c r="A52" s="228"/>
      <c r="B52" s="187"/>
      <c r="C52" s="293"/>
      <c r="D52" s="4" t="s">
        <v>18</v>
      </c>
      <c r="E52" s="180" t="s">
        <v>129</v>
      </c>
      <c r="F52" s="180"/>
      <c r="G52" s="181">
        <f>SUM(D56:F56)</f>
        <v>120</v>
      </c>
      <c r="H52" s="80" t="s">
        <v>18</v>
      </c>
      <c r="I52" s="138" t="s">
        <v>131</v>
      </c>
      <c r="J52" s="138"/>
      <c r="K52" s="138"/>
      <c r="L52" s="138"/>
      <c r="M52" s="138"/>
      <c r="N52" s="138"/>
      <c r="O52" s="183">
        <f>SUM(H56:N56)</f>
        <v>200</v>
      </c>
      <c r="P52" s="212"/>
      <c r="Q52" s="212"/>
      <c r="R52" s="212"/>
      <c r="S52" s="181"/>
      <c r="T52" s="185"/>
      <c r="U52" s="185"/>
      <c r="V52" s="185"/>
      <c r="W52" s="181"/>
      <c r="X52" s="207"/>
      <c r="Y52" s="207"/>
      <c r="Z52" s="207"/>
      <c r="AA52" s="119"/>
      <c r="AB52" s="200"/>
      <c r="AC52" s="116"/>
      <c r="AD52" s="116"/>
      <c r="AE52" s="116"/>
      <c r="AF52" s="197"/>
      <c r="AH52" s="200"/>
      <c r="AI52" s="200"/>
      <c r="AJ52" s="200"/>
    </row>
    <row r="53" spans="1:36" ht="18.75" customHeight="1" x14ac:dyDescent="0.25">
      <c r="A53" s="228"/>
      <c r="B53" s="187"/>
      <c r="C53" s="293"/>
      <c r="D53" s="276" t="s">
        <v>77</v>
      </c>
      <c r="E53" s="185"/>
      <c r="F53" s="185"/>
      <c r="G53" s="181"/>
      <c r="H53" s="122" t="s">
        <v>78</v>
      </c>
      <c r="I53" s="122"/>
      <c r="J53" s="122"/>
      <c r="K53" s="122"/>
      <c r="L53" s="122"/>
      <c r="M53" s="122"/>
      <c r="N53" s="122"/>
      <c r="O53" s="139"/>
      <c r="P53" s="212"/>
      <c r="Q53" s="212"/>
      <c r="R53" s="212"/>
      <c r="S53" s="181"/>
      <c r="T53" s="185"/>
      <c r="U53" s="185"/>
      <c r="V53" s="185"/>
      <c r="W53" s="181"/>
      <c r="X53" s="207"/>
      <c r="Y53" s="207"/>
      <c r="Z53" s="207"/>
      <c r="AA53" s="119"/>
      <c r="AB53" s="200"/>
      <c r="AC53" s="116"/>
      <c r="AD53" s="116"/>
      <c r="AE53" s="116"/>
      <c r="AF53" s="197"/>
      <c r="AH53" s="200"/>
      <c r="AI53" s="200"/>
      <c r="AJ53" s="200"/>
    </row>
    <row r="54" spans="1:36" ht="20.25" customHeight="1" x14ac:dyDescent="0.25">
      <c r="A54" s="228"/>
      <c r="B54" s="187"/>
      <c r="C54" s="293"/>
      <c r="D54" s="276"/>
      <c r="E54" s="185"/>
      <c r="F54" s="185"/>
      <c r="G54" s="181"/>
      <c r="H54" s="122"/>
      <c r="I54" s="122"/>
      <c r="J54" s="122"/>
      <c r="K54" s="122"/>
      <c r="L54" s="122"/>
      <c r="M54" s="122"/>
      <c r="N54" s="122"/>
      <c r="O54" s="139"/>
      <c r="P54" s="212"/>
      <c r="Q54" s="212"/>
      <c r="R54" s="212"/>
      <c r="S54" s="181"/>
      <c r="T54" s="185"/>
      <c r="U54" s="185"/>
      <c r="V54" s="185"/>
      <c r="W54" s="181"/>
      <c r="X54" s="207"/>
      <c r="Y54" s="207"/>
      <c r="Z54" s="207"/>
      <c r="AA54" s="119"/>
      <c r="AB54" s="200"/>
      <c r="AC54" s="116"/>
      <c r="AD54" s="116"/>
      <c r="AE54" s="116"/>
      <c r="AF54" s="197"/>
      <c r="AH54" s="200"/>
      <c r="AI54" s="200"/>
      <c r="AJ54" s="200"/>
    </row>
    <row r="55" spans="1:36" ht="10.5" customHeight="1" x14ac:dyDescent="0.25">
      <c r="A55" s="228"/>
      <c r="B55" s="187"/>
      <c r="C55" s="293"/>
      <c r="D55" s="43" t="s">
        <v>19</v>
      </c>
      <c r="E55" s="44" t="s">
        <v>20</v>
      </c>
      <c r="F55" s="44" t="s">
        <v>21</v>
      </c>
      <c r="G55" s="129" t="s">
        <v>22</v>
      </c>
      <c r="H55" s="137" t="s">
        <v>19</v>
      </c>
      <c r="I55" s="137"/>
      <c r="J55" s="137" t="s">
        <v>20</v>
      </c>
      <c r="K55" s="137"/>
      <c r="L55" s="137" t="s">
        <v>21</v>
      </c>
      <c r="M55" s="137"/>
      <c r="N55" s="137"/>
      <c r="O55" s="129" t="s">
        <v>22</v>
      </c>
      <c r="P55" s="44" t="s">
        <v>19</v>
      </c>
      <c r="Q55" s="44" t="s">
        <v>20</v>
      </c>
      <c r="R55" s="44" t="s">
        <v>21</v>
      </c>
      <c r="S55" s="96" t="s">
        <v>22</v>
      </c>
      <c r="T55" s="44" t="s">
        <v>19</v>
      </c>
      <c r="U55" s="44" t="s">
        <v>20</v>
      </c>
      <c r="V55" s="44" t="s">
        <v>21</v>
      </c>
      <c r="W55" s="96" t="s">
        <v>22</v>
      </c>
      <c r="X55" s="44" t="s">
        <v>19</v>
      </c>
      <c r="Y55" s="44" t="s">
        <v>20</v>
      </c>
      <c r="Z55" s="44" t="s">
        <v>21</v>
      </c>
      <c r="AA55" s="184" t="s">
        <v>22</v>
      </c>
      <c r="AB55" s="200"/>
      <c r="AC55" s="116"/>
      <c r="AD55" s="116"/>
      <c r="AE55" s="116"/>
      <c r="AF55" s="197"/>
      <c r="AH55" s="200"/>
      <c r="AI55" s="200"/>
      <c r="AJ55" s="200"/>
    </row>
    <row r="56" spans="1:36" ht="11.25" customHeight="1" x14ac:dyDescent="0.25">
      <c r="A56" s="228"/>
      <c r="B56" s="187"/>
      <c r="C56" s="293"/>
      <c r="D56" s="2">
        <v>48</v>
      </c>
      <c r="E56" s="3">
        <v>16</v>
      </c>
      <c r="F56" s="3">
        <v>56</v>
      </c>
      <c r="G56" s="129"/>
      <c r="H56" s="194">
        <v>80</v>
      </c>
      <c r="I56" s="194"/>
      <c r="J56" s="194">
        <v>32</v>
      </c>
      <c r="K56" s="194"/>
      <c r="L56" s="194">
        <v>88</v>
      </c>
      <c r="M56" s="194"/>
      <c r="N56" s="194"/>
      <c r="O56" s="129"/>
      <c r="P56" s="3"/>
      <c r="Q56" s="3"/>
      <c r="R56" s="3"/>
      <c r="S56" s="96"/>
      <c r="T56" s="3"/>
      <c r="U56" s="3"/>
      <c r="V56" s="3"/>
      <c r="W56" s="96"/>
      <c r="X56" s="3"/>
      <c r="Y56" s="3"/>
      <c r="Z56" s="3"/>
      <c r="AA56" s="184"/>
      <c r="AB56" s="200"/>
      <c r="AC56" s="116"/>
      <c r="AD56" s="116"/>
      <c r="AE56" s="116"/>
      <c r="AF56" s="197"/>
      <c r="AH56" s="200"/>
      <c r="AI56" s="200"/>
      <c r="AJ56" s="200"/>
    </row>
    <row r="57" spans="1:36" ht="15" customHeight="1" x14ac:dyDescent="0.25">
      <c r="A57" s="228"/>
      <c r="B57" s="187"/>
      <c r="C57" s="293"/>
      <c r="D57" s="188" t="s">
        <v>27</v>
      </c>
      <c r="E57" s="189"/>
      <c r="F57" s="189"/>
      <c r="G57" s="189"/>
      <c r="H57" s="190" t="s">
        <v>79</v>
      </c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1"/>
      <c r="AB57" s="201"/>
      <c r="AC57" s="117"/>
      <c r="AD57" s="117"/>
      <c r="AE57" s="117"/>
      <c r="AF57" s="198"/>
      <c r="AH57" s="201"/>
      <c r="AI57" s="201"/>
      <c r="AJ57" s="201"/>
    </row>
    <row r="58" spans="1:36" ht="10.5" customHeight="1" x14ac:dyDescent="0.25">
      <c r="A58" s="228"/>
      <c r="B58" s="187" t="s">
        <v>28</v>
      </c>
      <c r="C58" s="293"/>
      <c r="D58" s="4" t="s">
        <v>18</v>
      </c>
      <c r="E58" s="180" t="s">
        <v>132</v>
      </c>
      <c r="F58" s="180"/>
      <c r="G58" s="125">
        <f>SUM(D61:F61)</f>
        <v>160</v>
      </c>
      <c r="H58" s="4" t="s">
        <v>18</v>
      </c>
      <c r="I58" s="180" t="s">
        <v>135</v>
      </c>
      <c r="J58" s="180"/>
      <c r="K58" s="181">
        <f>SUM(H66:J66)</f>
        <v>120</v>
      </c>
      <c r="L58" s="286" t="s">
        <v>80</v>
      </c>
      <c r="M58" s="296"/>
      <c r="N58" s="296"/>
      <c r="O58" s="119">
        <v>80</v>
      </c>
      <c r="P58" s="82" t="s">
        <v>18</v>
      </c>
      <c r="Q58" s="180"/>
      <c r="R58" s="180"/>
      <c r="S58" s="181"/>
      <c r="T58" s="49" t="s">
        <v>18</v>
      </c>
      <c r="U58" s="180"/>
      <c r="V58" s="180"/>
      <c r="W58" s="181"/>
      <c r="X58" s="49" t="s">
        <v>18</v>
      </c>
      <c r="Y58" s="180"/>
      <c r="Z58" s="180"/>
      <c r="AA58" s="119"/>
      <c r="AB58" s="199">
        <v>5</v>
      </c>
      <c r="AC58" s="195">
        <f>+D61+D66+D71+H66+H71+P71</f>
        <v>288</v>
      </c>
      <c r="AD58" s="195">
        <f>+E61+E66+E71+J71+I66+Q71</f>
        <v>96</v>
      </c>
      <c r="AE58" s="195">
        <f>+F61+F66+F71+J66+L71+R71</f>
        <v>336</v>
      </c>
      <c r="AF58" s="196">
        <f>SUM(AC58:AE71)+O58</f>
        <v>800</v>
      </c>
      <c r="AH58" s="199">
        <f>+AC58/16</f>
        <v>18</v>
      </c>
      <c r="AI58" s="199">
        <f>+AD58/16</f>
        <v>6</v>
      </c>
      <c r="AJ58" s="199">
        <f>+AH58+AI58</f>
        <v>24</v>
      </c>
    </row>
    <row r="59" spans="1:36" ht="35.25" customHeight="1" x14ac:dyDescent="0.25">
      <c r="A59" s="228"/>
      <c r="B59" s="187"/>
      <c r="C59" s="293"/>
      <c r="D59" s="121" t="s">
        <v>68</v>
      </c>
      <c r="E59" s="122"/>
      <c r="F59" s="122"/>
      <c r="G59" s="125"/>
      <c r="H59" s="242" t="s">
        <v>160</v>
      </c>
      <c r="I59" s="240"/>
      <c r="J59" s="240"/>
      <c r="K59" s="181"/>
      <c r="L59" s="296"/>
      <c r="M59" s="296"/>
      <c r="N59" s="296"/>
      <c r="O59" s="119"/>
      <c r="P59" s="277"/>
      <c r="Q59" s="278"/>
      <c r="R59" s="278"/>
      <c r="S59" s="181"/>
      <c r="T59" s="185"/>
      <c r="U59" s="185"/>
      <c r="V59" s="185"/>
      <c r="W59" s="181"/>
      <c r="X59" s="220"/>
      <c r="Y59" s="220"/>
      <c r="Z59" s="220"/>
      <c r="AA59" s="119"/>
      <c r="AB59" s="200"/>
      <c r="AC59" s="116"/>
      <c r="AD59" s="116"/>
      <c r="AE59" s="116"/>
      <c r="AF59" s="197"/>
      <c r="AH59" s="200"/>
      <c r="AI59" s="200"/>
      <c r="AJ59" s="200"/>
    </row>
    <row r="60" spans="1:36" ht="12.75" customHeight="1" x14ac:dyDescent="0.25">
      <c r="A60" s="228"/>
      <c r="B60" s="187"/>
      <c r="C60" s="293"/>
      <c r="D60" s="43" t="s">
        <v>19</v>
      </c>
      <c r="E60" s="44" t="s">
        <v>20</v>
      </c>
      <c r="F60" s="44" t="s">
        <v>21</v>
      </c>
      <c r="G60" s="120" t="s">
        <v>22</v>
      </c>
      <c r="H60" s="242"/>
      <c r="I60" s="240"/>
      <c r="J60" s="240"/>
      <c r="K60" s="181"/>
      <c r="L60" s="296"/>
      <c r="M60" s="296"/>
      <c r="N60" s="296"/>
      <c r="O60" s="119"/>
      <c r="P60" s="279"/>
      <c r="Q60" s="278"/>
      <c r="R60" s="278"/>
      <c r="S60" s="181"/>
      <c r="T60" s="185"/>
      <c r="U60" s="185"/>
      <c r="V60" s="185"/>
      <c r="W60" s="181"/>
      <c r="X60" s="220"/>
      <c r="Y60" s="220"/>
      <c r="Z60" s="220"/>
      <c r="AA60" s="119"/>
      <c r="AB60" s="200"/>
      <c r="AC60" s="116"/>
      <c r="AD60" s="116"/>
      <c r="AE60" s="116"/>
      <c r="AF60" s="197"/>
      <c r="AH60" s="200"/>
      <c r="AI60" s="200"/>
      <c r="AJ60" s="200"/>
    </row>
    <row r="61" spans="1:36" ht="12" customHeight="1" x14ac:dyDescent="0.25">
      <c r="A61" s="228"/>
      <c r="B61" s="187"/>
      <c r="C61" s="293"/>
      <c r="D61" s="2">
        <v>64</v>
      </c>
      <c r="E61" s="3">
        <v>16</v>
      </c>
      <c r="F61" s="3">
        <v>80</v>
      </c>
      <c r="G61" s="120"/>
      <c r="H61" s="242"/>
      <c r="I61" s="240"/>
      <c r="J61" s="240"/>
      <c r="K61" s="181"/>
      <c r="L61" s="296"/>
      <c r="M61" s="296"/>
      <c r="N61" s="296"/>
      <c r="O61" s="119"/>
      <c r="P61" s="279"/>
      <c r="Q61" s="278"/>
      <c r="R61" s="278"/>
      <c r="S61" s="181"/>
      <c r="T61" s="185"/>
      <c r="U61" s="185"/>
      <c r="V61" s="185"/>
      <c r="W61" s="181"/>
      <c r="X61" s="220"/>
      <c r="Y61" s="220"/>
      <c r="Z61" s="220"/>
      <c r="AA61" s="119"/>
      <c r="AB61" s="200"/>
      <c r="AC61" s="116"/>
      <c r="AD61" s="116"/>
      <c r="AE61" s="116"/>
      <c r="AF61" s="197"/>
      <c r="AH61" s="200"/>
      <c r="AI61" s="200"/>
      <c r="AJ61" s="200"/>
    </row>
    <row r="62" spans="1:36" ht="12" customHeight="1" x14ac:dyDescent="0.25">
      <c r="A62" s="228"/>
      <c r="B62" s="187"/>
      <c r="C62" s="293"/>
      <c r="D62" s="4" t="s">
        <v>18</v>
      </c>
      <c r="E62" s="180" t="s">
        <v>133</v>
      </c>
      <c r="F62" s="180"/>
      <c r="G62" s="125">
        <f>SUM(D66:F66)</f>
        <v>120</v>
      </c>
      <c r="H62" s="242"/>
      <c r="I62" s="240"/>
      <c r="J62" s="240"/>
      <c r="K62" s="181"/>
      <c r="L62" s="296"/>
      <c r="M62" s="296"/>
      <c r="N62" s="296"/>
      <c r="O62" s="119"/>
      <c r="P62" s="279"/>
      <c r="Q62" s="278"/>
      <c r="R62" s="278"/>
      <c r="S62" s="181"/>
      <c r="T62" s="185"/>
      <c r="U62" s="185"/>
      <c r="V62" s="185"/>
      <c r="W62" s="181"/>
      <c r="X62" s="220"/>
      <c r="Y62" s="220"/>
      <c r="Z62" s="220"/>
      <c r="AA62" s="119"/>
      <c r="AB62" s="200"/>
      <c r="AC62" s="116"/>
      <c r="AD62" s="116"/>
      <c r="AE62" s="116"/>
      <c r="AF62" s="197"/>
      <c r="AH62" s="200"/>
      <c r="AI62" s="200"/>
      <c r="AJ62" s="200"/>
    </row>
    <row r="63" spans="1:36" ht="12" customHeight="1" x14ac:dyDescent="0.25">
      <c r="A63" s="228"/>
      <c r="B63" s="187"/>
      <c r="C63" s="293"/>
      <c r="D63" s="121" t="s">
        <v>82</v>
      </c>
      <c r="E63" s="122"/>
      <c r="F63" s="122"/>
      <c r="G63" s="125"/>
      <c r="H63" s="242"/>
      <c r="I63" s="240"/>
      <c r="J63" s="240"/>
      <c r="K63" s="181"/>
      <c r="L63" s="296"/>
      <c r="M63" s="296"/>
      <c r="N63" s="296"/>
      <c r="O63" s="119"/>
      <c r="P63" s="279"/>
      <c r="Q63" s="278"/>
      <c r="R63" s="278"/>
      <c r="S63" s="181"/>
      <c r="T63" s="185"/>
      <c r="U63" s="185"/>
      <c r="V63" s="185"/>
      <c r="W63" s="181"/>
      <c r="X63" s="220"/>
      <c r="Y63" s="220"/>
      <c r="Z63" s="220"/>
      <c r="AA63" s="119"/>
      <c r="AB63" s="200"/>
      <c r="AC63" s="116"/>
      <c r="AD63" s="116"/>
      <c r="AE63" s="116"/>
      <c r="AF63" s="197"/>
      <c r="AH63" s="200"/>
      <c r="AI63" s="200"/>
      <c r="AJ63" s="200"/>
    </row>
    <row r="64" spans="1:36" ht="33" customHeight="1" x14ac:dyDescent="0.25">
      <c r="A64" s="228"/>
      <c r="B64" s="187"/>
      <c r="C64" s="293"/>
      <c r="D64" s="123"/>
      <c r="E64" s="122"/>
      <c r="F64" s="122"/>
      <c r="G64" s="125"/>
      <c r="H64" s="242"/>
      <c r="I64" s="240"/>
      <c r="J64" s="240"/>
      <c r="K64" s="181"/>
      <c r="L64" s="296"/>
      <c r="M64" s="296"/>
      <c r="N64" s="296"/>
      <c r="O64" s="119"/>
      <c r="P64" s="279"/>
      <c r="Q64" s="278"/>
      <c r="R64" s="278"/>
      <c r="S64" s="181"/>
      <c r="T64" s="185"/>
      <c r="U64" s="185"/>
      <c r="V64" s="185"/>
      <c r="W64" s="181"/>
      <c r="X64" s="220"/>
      <c r="Y64" s="220"/>
      <c r="Z64" s="220"/>
      <c r="AA64" s="119"/>
      <c r="AB64" s="200"/>
      <c r="AC64" s="116"/>
      <c r="AD64" s="116"/>
      <c r="AE64" s="116"/>
      <c r="AF64" s="197"/>
      <c r="AH64" s="200"/>
      <c r="AI64" s="200"/>
      <c r="AJ64" s="200"/>
    </row>
    <row r="65" spans="1:36" ht="12" customHeight="1" x14ac:dyDescent="0.25">
      <c r="A65" s="228"/>
      <c r="B65" s="187"/>
      <c r="C65" s="293"/>
      <c r="D65" s="43" t="s">
        <v>19</v>
      </c>
      <c r="E65" s="44" t="s">
        <v>20</v>
      </c>
      <c r="F65" s="44" t="s">
        <v>21</v>
      </c>
      <c r="G65" s="120" t="s">
        <v>22</v>
      </c>
      <c r="H65" s="43" t="s">
        <v>19</v>
      </c>
      <c r="I65" s="44" t="s">
        <v>20</v>
      </c>
      <c r="J65" s="44" t="s">
        <v>21</v>
      </c>
      <c r="K65" s="129" t="s">
        <v>22</v>
      </c>
      <c r="L65" s="296"/>
      <c r="M65" s="296"/>
      <c r="N65" s="296"/>
      <c r="O65" s="131" t="s">
        <v>22</v>
      </c>
      <c r="P65" s="279"/>
      <c r="Q65" s="278"/>
      <c r="R65" s="278"/>
      <c r="S65" s="181"/>
      <c r="T65" s="185"/>
      <c r="U65" s="185"/>
      <c r="V65" s="185"/>
      <c r="W65" s="181"/>
      <c r="X65" s="220"/>
      <c r="Y65" s="220"/>
      <c r="Z65" s="220"/>
      <c r="AA65" s="119"/>
      <c r="AB65" s="200"/>
      <c r="AC65" s="116"/>
      <c r="AD65" s="116"/>
      <c r="AE65" s="116"/>
      <c r="AF65" s="197"/>
      <c r="AH65" s="200"/>
      <c r="AI65" s="200"/>
      <c r="AJ65" s="200"/>
    </row>
    <row r="66" spans="1:36" ht="12" customHeight="1" thickBot="1" x14ac:dyDescent="0.3">
      <c r="A66" s="228"/>
      <c r="B66" s="187"/>
      <c r="C66" s="293"/>
      <c r="D66" s="2">
        <v>48</v>
      </c>
      <c r="E66" s="3">
        <v>16</v>
      </c>
      <c r="F66" s="3">
        <v>56</v>
      </c>
      <c r="G66" s="120"/>
      <c r="H66" s="75">
        <v>48</v>
      </c>
      <c r="I66" s="76">
        <v>16</v>
      </c>
      <c r="J66" s="76">
        <v>56</v>
      </c>
      <c r="K66" s="130"/>
      <c r="L66" s="297"/>
      <c r="M66" s="297"/>
      <c r="N66" s="297"/>
      <c r="O66" s="132"/>
      <c r="P66" s="279"/>
      <c r="Q66" s="278"/>
      <c r="R66" s="278"/>
      <c r="S66" s="181"/>
      <c r="T66" s="185"/>
      <c r="U66" s="185"/>
      <c r="V66" s="185"/>
      <c r="W66" s="181"/>
      <c r="X66" s="220"/>
      <c r="Y66" s="220"/>
      <c r="Z66" s="220"/>
      <c r="AA66" s="119"/>
      <c r="AB66" s="200"/>
      <c r="AC66" s="116"/>
      <c r="AD66" s="116"/>
      <c r="AE66" s="116"/>
      <c r="AF66" s="197"/>
      <c r="AH66" s="200"/>
      <c r="AI66" s="200"/>
      <c r="AJ66" s="200"/>
    </row>
    <row r="67" spans="1:36" ht="15" customHeight="1" x14ac:dyDescent="0.25">
      <c r="A67" s="228"/>
      <c r="B67" s="187"/>
      <c r="C67" s="293"/>
      <c r="D67" s="4" t="s">
        <v>18</v>
      </c>
      <c r="E67" s="180" t="s">
        <v>134</v>
      </c>
      <c r="F67" s="180"/>
      <c r="G67" s="181">
        <f>SUM(D71:F71)</f>
        <v>120</v>
      </c>
      <c r="H67" s="80" t="s">
        <v>18</v>
      </c>
      <c r="I67" s="280" t="s">
        <v>136</v>
      </c>
      <c r="J67" s="280"/>
      <c r="K67" s="280"/>
      <c r="L67" s="280"/>
      <c r="M67" s="280"/>
      <c r="N67" s="280"/>
      <c r="O67" s="183">
        <f>SUM(H71:N71)</f>
        <v>200</v>
      </c>
      <c r="P67" s="278"/>
      <c r="Q67" s="278"/>
      <c r="R67" s="278"/>
      <c r="S67" s="181"/>
      <c r="T67" s="185"/>
      <c r="U67" s="185"/>
      <c r="V67" s="185"/>
      <c r="W67" s="181"/>
      <c r="X67" s="220"/>
      <c r="Y67" s="220"/>
      <c r="Z67" s="220"/>
      <c r="AA67" s="119"/>
      <c r="AB67" s="200"/>
      <c r="AC67" s="116"/>
      <c r="AD67" s="116"/>
      <c r="AE67" s="116"/>
      <c r="AF67" s="197"/>
      <c r="AH67" s="200"/>
      <c r="AI67" s="200"/>
      <c r="AJ67" s="200"/>
    </row>
    <row r="68" spans="1:36" ht="15" customHeight="1" x14ac:dyDescent="0.25">
      <c r="A68" s="228"/>
      <c r="B68" s="187"/>
      <c r="C68" s="293"/>
      <c r="D68" s="121" t="s">
        <v>83</v>
      </c>
      <c r="E68" s="122"/>
      <c r="F68" s="122"/>
      <c r="G68" s="181"/>
      <c r="H68" s="136" t="s">
        <v>84</v>
      </c>
      <c r="I68" s="136"/>
      <c r="J68" s="136"/>
      <c r="K68" s="136"/>
      <c r="L68" s="136"/>
      <c r="M68" s="136"/>
      <c r="N68" s="136"/>
      <c r="O68" s="139"/>
      <c r="P68" s="278"/>
      <c r="Q68" s="278"/>
      <c r="R68" s="278"/>
      <c r="S68" s="181"/>
      <c r="T68" s="185"/>
      <c r="U68" s="185"/>
      <c r="V68" s="185"/>
      <c r="W68" s="181"/>
      <c r="X68" s="220"/>
      <c r="Y68" s="220"/>
      <c r="Z68" s="220"/>
      <c r="AA68" s="119"/>
      <c r="AB68" s="200"/>
      <c r="AC68" s="116"/>
      <c r="AD68" s="116"/>
      <c r="AE68" s="116"/>
      <c r="AF68" s="197"/>
      <c r="AH68" s="200"/>
      <c r="AI68" s="200"/>
      <c r="AJ68" s="200"/>
    </row>
    <row r="69" spans="1:36" ht="12" customHeight="1" x14ac:dyDescent="0.25">
      <c r="A69" s="228"/>
      <c r="B69" s="187"/>
      <c r="C69" s="293"/>
      <c r="D69" s="123"/>
      <c r="E69" s="122"/>
      <c r="F69" s="122"/>
      <c r="G69" s="181"/>
      <c r="H69" s="136"/>
      <c r="I69" s="136"/>
      <c r="J69" s="136"/>
      <c r="K69" s="136"/>
      <c r="L69" s="136"/>
      <c r="M69" s="136"/>
      <c r="N69" s="136"/>
      <c r="O69" s="139"/>
      <c r="P69" s="278"/>
      <c r="Q69" s="278"/>
      <c r="R69" s="278"/>
      <c r="S69" s="181"/>
      <c r="T69" s="185"/>
      <c r="U69" s="185"/>
      <c r="V69" s="185"/>
      <c r="W69" s="181"/>
      <c r="X69" s="220"/>
      <c r="Y69" s="220"/>
      <c r="Z69" s="220"/>
      <c r="AA69" s="119"/>
      <c r="AB69" s="200"/>
      <c r="AC69" s="116"/>
      <c r="AD69" s="116"/>
      <c r="AE69" s="116"/>
      <c r="AF69" s="197"/>
      <c r="AH69" s="200"/>
      <c r="AI69" s="200"/>
      <c r="AJ69" s="200"/>
    </row>
    <row r="70" spans="1:36" ht="10.5" customHeight="1" x14ac:dyDescent="0.25">
      <c r="A70" s="228"/>
      <c r="B70" s="187"/>
      <c r="C70" s="293"/>
      <c r="D70" s="43" t="s">
        <v>19</v>
      </c>
      <c r="E70" s="44" t="s">
        <v>20</v>
      </c>
      <c r="F70" s="44" t="s">
        <v>21</v>
      </c>
      <c r="G70" s="129" t="s">
        <v>22</v>
      </c>
      <c r="H70" s="137" t="s">
        <v>19</v>
      </c>
      <c r="I70" s="137"/>
      <c r="J70" s="137" t="s">
        <v>20</v>
      </c>
      <c r="K70" s="137"/>
      <c r="L70" s="137" t="s">
        <v>21</v>
      </c>
      <c r="M70" s="137"/>
      <c r="N70" s="137"/>
      <c r="O70" s="129" t="s">
        <v>22</v>
      </c>
      <c r="P70" s="44" t="s">
        <v>19</v>
      </c>
      <c r="Q70" s="44" t="s">
        <v>20</v>
      </c>
      <c r="R70" s="44" t="s">
        <v>21</v>
      </c>
      <c r="S70" s="96" t="s">
        <v>22</v>
      </c>
      <c r="T70" s="44" t="s">
        <v>19</v>
      </c>
      <c r="U70" s="44" t="s">
        <v>20</v>
      </c>
      <c r="V70" s="44" t="s">
        <v>21</v>
      </c>
      <c r="W70" s="96" t="s">
        <v>22</v>
      </c>
      <c r="X70" s="44" t="s">
        <v>19</v>
      </c>
      <c r="Y70" s="44" t="s">
        <v>20</v>
      </c>
      <c r="Z70" s="44" t="s">
        <v>21</v>
      </c>
      <c r="AA70" s="184" t="s">
        <v>22</v>
      </c>
      <c r="AB70" s="200"/>
      <c r="AC70" s="116"/>
      <c r="AD70" s="116"/>
      <c r="AE70" s="116"/>
      <c r="AF70" s="197"/>
      <c r="AH70" s="200"/>
      <c r="AI70" s="200"/>
      <c r="AJ70" s="200"/>
    </row>
    <row r="71" spans="1:36" ht="11.25" customHeight="1" x14ac:dyDescent="0.25">
      <c r="A71" s="228"/>
      <c r="B71" s="187"/>
      <c r="C71" s="293"/>
      <c r="D71" s="2">
        <v>48</v>
      </c>
      <c r="E71" s="3">
        <v>16</v>
      </c>
      <c r="F71" s="3">
        <v>56</v>
      </c>
      <c r="G71" s="129"/>
      <c r="H71" s="122">
        <v>80</v>
      </c>
      <c r="I71" s="122"/>
      <c r="J71" s="122">
        <v>32</v>
      </c>
      <c r="K71" s="122"/>
      <c r="L71" s="122">
        <v>88</v>
      </c>
      <c r="M71" s="122"/>
      <c r="N71" s="122"/>
      <c r="O71" s="129"/>
      <c r="P71" s="3"/>
      <c r="Q71" s="3"/>
      <c r="R71" s="3"/>
      <c r="S71" s="96"/>
      <c r="T71" s="3"/>
      <c r="U71" s="3"/>
      <c r="V71" s="3"/>
      <c r="W71" s="96"/>
      <c r="X71" s="3"/>
      <c r="Y71" s="3"/>
      <c r="Z71" s="3"/>
      <c r="AA71" s="184"/>
      <c r="AB71" s="200"/>
      <c r="AC71" s="116"/>
      <c r="AD71" s="116"/>
      <c r="AE71" s="116"/>
      <c r="AF71" s="197"/>
      <c r="AH71" s="200"/>
      <c r="AI71" s="200"/>
      <c r="AJ71" s="200"/>
    </row>
    <row r="72" spans="1:36" ht="15" customHeight="1" x14ac:dyDescent="0.25">
      <c r="A72" s="228"/>
      <c r="B72" s="187"/>
      <c r="C72" s="293"/>
      <c r="D72" s="188" t="s">
        <v>27</v>
      </c>
      <c r="E72" s="189"/>
      <c r="F72" s="189"/>
      <c r="G72" s="189"/>
      <c r="H72" s="190" t="s">
        <v>85</v>
      </c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1"/>
      <c r="AB72" s="201"/>
      <c r="AC72" s="117"/>
      <c r="AD72" s="117"/>
      <c r="AE72" s="117"/>
      <c r="AF72" s="198"/>
      <c r="AH72" s="201"/>
      <c r="AI72" s="201"/>
      <c r="AJ72" s="201"/>
    </row>
    <row r="73" spans="1:36" ht="10.5" customHeight="1" x14ac:dyDescent="0.25">
      <c r="A73" s="228"/>
      <c r="B73" s="187" t="s">
        <v>29</v>
      </c>
      <c r="C73" s="293"/>
      <c r="D73" s="4" t="s">
        <v>18</v>
      </c>
      <c r="E73" s="180" t="s">
        <v>137</v>
      </c>
      <c r="F73" s="180"/>
      <c r="G73" s="125">
        <f>SUM(D77:F77)</f>
        <v>120</v>
      </c>
      <c r="H73" s="4" t="s">
        <v>18</v>
      </c>
      <c r="I73" s="180" t="s">
        <v>139</v>
      </c>
      <c r="J73" s="180"/>
      <c r="K73" s="181">
        <f>SUM(H77:J77)</f>
        <v>120</v>
      </c>
      <c r="L73" s="205" t="s">
        <v>86</v>
      </c>
      <c r="M73" s="205"/>
      <c r="N73" s="205"/>
      <c r="O73" s="126">
        <v>80</v>
      </c>
      <c r="P73" s="82" t="s">
        <v>18</v>
      </c>
      <c r="Q73" s="180"/>
      <c r="R73" s="180"/>
      <c r="S73" s="181"/>
      <c r="T73" s="49" t="s">
        <v>18</v>
      </c>
      <c r="U73" s="180" t="s">
        <v>141</v>
      </c>
      <c r="V73" s="180"/>
      <c r="W73" s="181">
        <f>SUM(T80:V81)</f>
        <v>120</v>
      </c>
      <c r="X73" s="49" t="s">
        <v>18</v>
      </c>
      <c r="Y73" s="180" t="s">
        <v>221</v>
      </c>
      <c r="Z73" s="180"/>
      <c r="AA73" s="119">
        <f>SUM(X80:Z81)</f>
        <v>80</v>
      </c>
      <c r="AB73" s="199">
        <v>6</v>
      </c>
      <c r="AC73" s="195">
        <f>+D77+D81+H77+H81+T81+X81</f>
        <v>288</v>
      </c>
      <c r="AD73" s="195">
        <f>+E77+E81+I77+J81+U81+Y81</f>
        <v>96</v>
      </c>
      <c r="AE73" s="195">
        <f>+F77+F81+J77+L81+V81+Z81</f>
        <v>336</v>
      </c>
      <c r="AF73" s="196">
        <f>SUM(AC73:AE81)+O73</f>
        <v>800</v>
      </c>
      <c r="AH73" s="199">
        <f>+AC73/16</f>
        <v>18</v>
      </c>
      <c r="AI73" s="199">
        <f>+AD73/16</f>
        <v>6</v>
      </c>
      <c r="AJ73" s="199">
        <f>SUM(AH73:AI82)</f>
        <v>24</v>
      </c>
    </row>
    <row r="74" spans="1:36" ht="31.5" customHeight="1" x14ac:dyDescent="0.25">
      <c r="A74" s="228"/>
      <c r="B74" s="187"/>
      <c r="C74" s="293"/>
      <c r="D74" s="121" t="s">
        <v>87</v>
      </c>
      <c r="E74" s="122"/>
      <c r="F74" s="122"/>
      <c r="G74" s="125"/>
      <c r="H74" s="208" t="s">
        <v>195</v>
      </c>
      <c r="I74" s="209"/>
      <c r="J74" s="209"/>
      <c r="K74" s="181"/>
      <c r="L74" s="205"/>
      <c r="M74" s="205"/>
      <c r="N74" s="205"/>
      <c r="O74" s="126"/>
      <c r="P74" s="211"/>
      <c r="Q74" s="212"/>
      <c r="R74" s="212"/>
      <c r="S74" s="181"/>
      <c r="T74" s="136" t="s">
        <v>88</v>
      </c>
      <c r="U74" s="136"/>
      <c r="V74" s="136"/>
      <c r="W74" s="181"/>
      <c r="X74" s="214" t="s">
        <v>200</v>
      </c>
      <c r="Y74" s="214"/>
      <c r="Z74" s="214"/>
      <c r="AA74" s="119"/>
      <c r="AB74" s="200"/>
      <c r="AC74" s="116"/>
      <c r="AD74" s="116"/>
      <c r="AE74" s="116"/>
      <c r="AF74" s="197"/>
      <c r="AH74" s="200"/>
      <c r="AI74" s="200"/>
      <c r="AJ74" s="200"/>
    </row>
    <row r="75" spans="1:36" ht="39" customHeight="1" x14ac:dyDescent="0.25">
      <c r="A75" s="228"/>
      <c r="B75" s="187"/>
      <c r="C75" s="293"/>
      <c r="D75" s="123"/>
      <c r="E75" s="122"/>
      <c r="F75" s="122"/>
      <c r="G75" s="125"/>
      <c r="H75" s="210"/>
      <c r="I75" s="209"/>
      <c r="J75" s="209"/>
      <c r="K75" s="181"/>
      <c r="L75" s="205"/>
      <c r="M75" s="205"/>
      <c r="N75" s="205"/>
      <c r="O75" s="126"/>
      <c r="P75" s="213"/>
      <c r="Q75" s="212"/>
      <c r="R75" s="212"/>
      <c r="S75" s="181"/>
      <c r="T75" s="136"/>
      <c r="U75" s="136"/>
      <c r="V75" s="136"/>
      <c r="W75" s="181"/>
      <c r="X75" s="214"/>
      <c r="Y75" s="214"/>
      <c r="Z75" s="214"/>
      <c r="AA75" s="119"/>
      <c r="AB75" s="200"/>
      <c r="AC75" s="116"/>
      <c r="AD75" s="116"/>
      <c r="AE75" s="116"/>
      <c r="AF75" s="197"/>
      <c r="AH75" s="200"/>
      <c r="AI75" s="200"/>
      <c r="AJ75" s="200"/>
    </row>
    <row r="76" spans="1:36" ht="10.5" customHeight="1" x14ac:dyDescent="0.25">
      <c r="A76" s="228"/>
      <c r="B76" s="187"/>
      <c r="C76" s="293"/>
      <c r="D76" s="43" t="s">
        <v>19</v>
      </c>
      <c r="E76" s="44" t="s">
        <v>20</v>
      </c>
      <c r="F76" s="44" t="s">
        <v>21</v>
      </c>
      <c r="G76" s="120" t="s">
        <v>22</v>
      </c>
      <c r="H76" s="43" t="s">
        <v>19</v>
      </c>
      <c r="I76" s="44" t="s">
        <v>20</v>
      </c>
      <c r="J76" s="44" t="s">
        <v>21</v>
      </c>
      <c r="K76" s="129" t="s">
        <v>22</v>
      </c>
      <c r="L76" s="205"/>
      <c r="M76" s="205"/>
      <c r="N76" s="205"/>
      <c r="O76" s="131" t="s">
        <v>22</v>
      </c>
      <c r="P76" s="213"/>
      <c r="Q76" s="212"/>
      <c r="R76" s="212"/>
      <c r="S76" s="181"/>
      <c r="T76" s="136"/>
      <c r="U76" s="136"/>
      <c r="V76" s="136"/>
      <c r="W76" s="181"/>
      <c r="X76" s="214"/>
      <c r="Y76" s="214"/>
      <c r="Z76" s="214"/>
      <c r="AA76" s="119"/>
      <c r="AB76" s="200"/>
      <c r="AC76" s="116"/>
      <c r="AD76" s="116"/>
      <c r="AE76" s="116"/>
      <c r="AF76" s="197"/>
      <c r="AH76" s="200"/>
      <c r="AI76" s="200"/>
      <c r="AJ76" s="200"/>
    </row>
    <row r="77" spans="1:36" ht="13.5" customHeight="1" thickBot="1" x14ac:dyDescent="0.3">
      <c r="A77" s="228"/>
      <c r="B77" s="187"/>
      <c r="C77" s="293"/>
      <c r="D77" s="2">
        <v>48</v>
      </c>
      <c r="E77" s="3">
        <v>16</v>
      </c>
      <c r="F77" s="3">
        <v>56</v>
      </c>
      <c r="G77" s="120"/>
      <c r="H77" s="75">
        <v>48</v>
      </c>
      <c r="I77" s="76">
        <v>16</v>
      </c>
      <c r="J77" s="76">
        <v>56</v>
      </c>
      <c r="K77" s="130"/>
      <c r="L77" s="206"/>
      <c r="M77" s="206"/>
      <c r="N77" s="206"/>
      <c r="O77" s="132"/>
      <c r="P77" s="213"/>
      <c r="Q77" s="212"/>
      <c r="R77" s="212"/>
      <c r="S77" s="181"/>
      <c r="T77" s="136"/>
      <c r="U77" s="136"/>
      <c r="V77" s="136"/>
      <c r="W77" s="181"/>
      <c r="X77" s="214"/>
      <c r="Y77" s="214"/>
      <c r="Z77" s="214"/>
      <c r="AA77" s="119"/>
      <c r="AB77" s="200"/>
      <c r="AC77" s="116"/>
      <c r="AD77" s="116"/>
      <c r="AE77" s="116"/>
      <c r="AF77" s="197"/>
      <c r="AH77" s="200"/>
      <c r="AI77" s="200"/>
      <c r="AJ77" s="200"/>
    </row>
    <row r="78" spans="1:36" ht="15" customHeight="1" x14ac:dyDescent="0.25">
      <c r="A78" s="228"/>
      <c r="B78" s="187"/>
      <c r="C78" s="293"/>
      <c r="D78" s="4" t="s">
        <v>18</v>
      </c>
      <c r="E78" s="180" t="s">
        <v>138</v>
      </c>
      <c r="F78" s="180"/>
      <c r="G78" s="181">
        <f>SUM(D81:F81)</f>
        <v>120</v>
      </c>
      <c r="H78" s="80" t="s">
        <v>18</v>
      </c>
      <c r="I78" s="138" t="s">
        <v>140</v>
      </c>
      <c r="J78" s="138"/>
      <c r="K78" s="138"/>
      <c r="L78" s="138"/>
      <c r="M78" s="138"/>
      <c r="N78" s="138"/>
      <c r="O78" s="183">
        <f>SUM(H81:N81)</f>
        <v>160</v>
      </c>
      <c r="P78" s="212"/>
      <c r="Q78" s="212"/>
      <c r="R78" s="212"/>
      <c r="S78" s="181"/>
      <c r="T78" s="136"/>
      <c r="U78" s="136"/>
      <c r="V78" s="136"/>
      <c r="W78" s="181"/>
      <c r="X78" s="214"/>
      <c r="Y78" s="214"/>
      <c r="Z78" s="214"/>
      <c r="AA78" s="119"/>
      <c r="AB78" s="200"/>
      <c r="AC78" s="116"/>
      <c r="AD78" s="116"/>
      <c r="AE78" s="116"/>
      <c r="AF78" s="197"/>
      <c r="AH78" s="200"/>
      <c r="AI78" s="200"/>
      <c r="AJ78" s="200"/>
    </row>
    <row r="79" spans="1:36" ht="27" customHeight="1" x14ac:dyDescent="0.25">
      <c r="A79" s="228"/>
      <c r="B79" s="187"/>
      <c r="C79" s="293"/>
      <c r="D79" s="121" t="s">
        <v>190</v>
      </c>
      <c r="E79" s="122"/>
      <c r="F79" s="122"/>
      <c r="G79" s="181"/>
      <c r="H79" s="136" t="s">
        <v>89</v>
      </c>
      <c r="I79" s="136"/>
      <c r="J79" s="136"/>
      <c r="K79" s="136"/>
      <c r="L79" s="136"/>
      <c r="M79" s="136"/>
      <c r="N79" s="136"/>
      <c r="O79" s="139"/>
      <c r="P79" s="212"/>
      <c r="Q79" s="212"/>
      <c r="R79" s="212"/>
      <c r="S79" s="181"/>
      <c r="T79" s="136"/>
      <c r="U79" s="136"/>
      <c r="V79" s="136"/>
      <c r="W79" s="181"/>
      <c r="X79" s="214"/>
      <c r="Y79" s="214"/>
      <c r="Z79" s="214"/>
      <c r="AA79" s="119"/>
      <c r="AB79" s="200"/>
      <c r="AC79" s="116"/>
      <c r="AD79" s="116"/>
      <c r="AE79" s="116"/>
      <c r="AF79" s="197"/>
      <c r="AH79" s="200"/>
      <c r="AI79" s="200"/>
      <c r="AJ79" s="200"/>
    </row>
    <row r="80" spans="1:36" ht="10.5" customHeight="1" x14ac:dyDescent="0.25">
      <c r="A80" s="228"/>
      <c r="B80" s="187"/>
      <c r="C80" s="293"/>
      <c r="D80" s="43" t="s">
        <v>19</v>
      </c>
      <c r="E80" s="44" t="s">
        <v>20</v>
      </c>
      <c r="F80" s="44" t="s">
        <v>21</v>
      </c>
      <c r="G80" s="129" t="s">
        <v>22</v>
      </c>
      <c r="H80" s="137" t="s">
        <v>19</v>
      </c>
      <c r="I80" s="137"/>
      <c r="J80" s="137" t="s">
        <v>20</v>
      </c>
      <c r="K80" s="137"/>
      <c r="L80" s="137" t="s">
        <v>21</v>
      </c>
      <c r="M80" s="137"/>
      <c r="N80" s="137"/>
      <c r="O80" s="129" t="s">
        <v>22</v>
      </c>
      <c r="P80" s="44" t="s">
        <v>19</v>
      </c>
      <c r="Q80" s="44" t="s">
        <v>20</v>
      </c>
      <c r="R80" s="44" t="s">
        <v>21</v>
      </c>
      <c r="S80" s="96" t="s">
        <v>22</v>
      </c>
      <c r="T80" s="44" t="s">
        <v>19</v>
      </c>
      <c r="U80" s="44" t="s">
        <v>20</v>
      </c>
      <c r="V80" s="44" t="s">
        <v>21</v>
      </c>
      <c r="W80" s="96" t="s">
        <v>22</v>
      </c>
      <c r="X80" s="44" t="s">
        <v>19</v>
      </c>
      <c r="Y80" s="44" t="s">
        <v>20</v>
      </c>
      <c r="Z80" s="44" t="s">
        <v>21</v>
      </c>
      <c r="AA80" s="184" t="s">
        <v>22</v>
      </c>
      <c r="AB80" s="200"/>
      <c r="AC80" s="116"/>
      <c r="AD80" s="116"/>
      <c r="AE80" s="116"/>
      <c r="AF80" s="197"/>
      <c r="AH80" s="200"/>
      <c r="AI80" s="200"/>
      <c r="AJ80" s="200"/>
    </row>
    <row r="81" spans="1:36" ht="11.25" customHeight="1" x14ac:dyDescent="0.25">
      <c r="A81" s="228"/>
      <c r="B81" s="187"/>
      <c r="C81" s="293"/>
      <c r="D81" s="2">
        <v>48</v>
      </c>
      <c r="E81" s="3">
        <v>16</v>
      </c>
      <c r="F81" s="3">
        <v>56</v>
      </c>
      <c r="G81" s="129"/>
      <c r="H81" s="122">
        <v>64</v>
      </c>
      <c r="I81" s="122"/>
      <c r="J81" s="122">
        <v>16</v>
      </c>
      <c r="K81" s="122"/>
      <c r="L81" s="122">
        <v>80</v>
      </c>
      <c r="M81" s="122"/>
      <c r="N81" s="122"/>
      <c r="O81" s="129"/>
      <c r="P81" s="3"/>
      <c r="Q81" s="3"/>
      <c r="R81" s="3"/>
      <c r="S81" s="96"/>
      <c r="T81" s="3">
        <v>48</v>
      </c>
      <c r="U81" s="3">
        <v>16</v>
      </c>
      <c r="V81" s="3">
        <v>56</v>
      </c>
      <c r="W81" s="96"/>
      <c r="X81" s="3">
        <v>32</v>
      </c>
      <c r="Y81" s="3">
        <v>16</v>
      </c>
      <c r="Z81" s="3">
        <v>32</v>
      </c>
      <c r="AA81" s="184"/>
      <c r="AB81" s="200"/>
      <c r="AC81" s="116"/>
      <c r="AD81" s="116"/>
      <c r="AE81" s="116"/>
      <c r="AF81" s="197"/>
      <c r="AH81" s="200"/>
      <c r="AI81" s="200"/>
      <c r="AJ81" s="200"/>
    </row>
    <row r="82" spans="1:36" ht="15" customHeight="1" x14ac:dyDescent="0.25">
      <c r="A82" s="228"/>
      <c r="B82" s="187"/>
      <c r="C82" s="293"/>
      <c r="D82" s="188" t="s">
        <v>27</v>
      </c>
      <c r="E82" s="189"/>
      <c r="F82" s="189"/>
      <c r="G82" s="189"/>
      <c r="H82" s="190" t="s">
        <v>90</v>
      </c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1"/>
      <c r="AB82" s="201"/>
      <c r="AC82" s="117"/>
      <c r="AD82" s="117"/>
      <c r="AE82" s="117"/>
      <c r="AF82" s="198"/>
      <c r="AH82" s="201"/>
      <c r="AI82" s="201"/>
      <c r="AJ82" s="201"/>
    </row>
    <row r="83" spans="1:36" ht="10.5" customHeight="1" x14ac:dyDescent="0.25">
      <c r="A83" s="228"/>
      <c r="B83" s="187" t="s">
        <v>30</v>
      </c>
      <c r="C83" s="293"/>
      <c r="D83" s="4" t="s">
        <v>18</v>
      </c>
      <c r="E83" s="180" t="s">
        <v>142</v>
      </c>
      <c r="F83" s="180"/>
      <c r="G83" s="125">
        <f>SUM(D87:F87)</f>
        <v>120</v>
      </c>
      <c r="H83" s="4" t="s">
        <v>18</v>
      </c>
      <c r="I83" s="180" t="s">
        <v>144</v>
      </c>
      <c r="J83" s="180"/>
      <c r="K83" s="181">
        <f>SUM(H87:J87)</f>
        <v>160</v>
      </c>
      <c r="L83" s="286" t="s">
        <v>91</v>
      </c>
      <c r="M83" s="286"/>
      <c r="N83" s="286"/>
      <c r="O83" s="126">
        <v>120</v>
      </c>
      <c r="P83" s="82" t="s">
        <v>18</v>
      </c>
      <c r="Q83" s="180"/>
      <c r="R83" s="180"/>
      <c r="S83" s="139"/>
      <c r="T83" s="48" t="s">
        <v>18</v>
      </c>
      <c r="U83" s="180" t="s">
        <v>146</v>
      </c>
      <c r="V83" s="180"/>
      <c r="W83" s="288">
        <f>SUM(T91:V91)</f>
        <v>120</v>
      </c>
      <c r="X83" s="49" t="s">
        <v>18</v>
      </c>
      <c r="Y83" s="140"/>
      <c r="Z83" s="140"/>
      <c r="AA83" s="126"/>
      <c r="AB83" s="199">
        <v>5</v>
      </c>
      <c r="AC83" s="195">
        <f>+D87+D91+H87+H91+T91</f>
        <v>272</v>
      </c>
      <c r="AD83" s="195">
        <f>+E87+E91+I87+J91+U91</f>
        <v>80</v>
      </c>
      <c r="AE83" s="195">
        <f>+F87+F91+J87+L91+V91</f>
        <v>328</v>
      </c>
      <c r="AF83" s="196">
        <f>SUM(AC83:AE92)+O83</f>
        <v>800</v>
      </c>
      <c r="AH83" s="199">
        <f>+AC83/16</f>
        <v>17</v>
      </c>
      <c r="AI83" s="199">
        <f>+AD83/16</f>
        <v>5</v>
      </c>
      <c r="AJ83" s="199">
        <f>SUM(AH83:AI92)</f>
        <v>22</v>
      </c>
    </row>
    <row r="84" spans="1:36" ht="24.75" customHeight="1" x14ac:dyDescent="0.25">
      <c r="A84" s="228"/>
      <c r="B84" s="187"/>
      <c r="C84" s="293"/>
      <c r="D84" s="121" t="s">
        <v>92</v>
      </c>
      <c r="E84" s="122"/>
      <c r="F84" s="122"/>
      <c r="G84" s="125"/>
      <c r="H84" s="219" t="s">
        <v>196</v>
      </c>
      <c r="I84" s="209"/>
      <c r="J84" s="209"/>
      <c r="K84" s="181"/>
      <c r="L84" s="286"/>
      <c r="M84" s="286"/>
      <c r="N84" s="286"/>
      <c r="O84" s="126"/>
      <c r="P84" s="211"/>
      <c r="Q84" s="212"/>
      <c r="R84" s="212"/>
      <c r="S84" s="139"/>
      <c r="T84" s="136" t="s">
        <v>225</v>
      </c>
      <c r="U84" s="136"/>
      <c r="V84" s="136"/>
      <c r="W84" s="288"/>
      <c r="X84" s="220"/>
      <c r="Y84" s="220"/>
      <c r="Z84" s="220"/>
      <c r="AA84" s="126"/>
      <c r="AB84" s="200"/>
      <c r="AC84" s="116"/>
      <c r="AD84" s="116"/>
      <c r="AE84" s="116"/>
      <c r="AF84" s="197"/>
      <c r="AH84" s="200"/>
      <c r="AI84" s="200"/>
      <c r="AJ84" s="200"/>
    </row>
    <row r="85" spans="1:36" ht="23.25" customHeight="1" x14ac:dyDescent="0.25">
      <c r="A85" s="228"/>
      <c r="B85" s="187"/>
      <c r="C85" s="293"/>
      <c r="D85" s="123"/>
      <c r="E85" s="122"/>
      <c r="F85" s="122"/>
      <c r="G85" s="125"/>
      <c r="H85" s="210"/>
      <c r="I85" s="209"/>
      <c r="J85" s="209"/>
      <c r="K85" s="181"/>
      <c r="L85" s="286"/>
      <c r="M85" s="286"/>
      <c r="N85" s="286"/>
      <c r="O85" s="126"/>
      <c r="P85" s="213"/>
      <c r="Q85" s="212"/>
      <c r="R85" s="212"/>
      <c r="S85" s="139"/>
      <c r="T85" s="136"/>
      <c r="U85" s="136"/>
      <c r="V85" s="136"/>
      <c r="W85" s="288"/>
      <c r="X85" s="220"/>
      <c r="Y85" s="220"/>
      <c r="Z85" s="220"/>
      <c r="AA85" s="126"/>
      <c r="AB85" s="200"/>
      <c r="AC85" s="116"/>
      <c r="AD85" s="116"/>
      <c r="AE85" s="116"/>
      <c r="AF85" s="197"/>
      <c r="AH85" s="200"/>
      <c r="AI85" s="200"/>
      <c r="AJ85" s="200"/>
    </row>
    <row r="86" spans="1:36" ht="9.75" customHeight="1" x14ac:dyDescent="0.25">
      <c r="A86" s="228"/>
      <c r="B86" s="187"/>
      <c r="C86" s="293"/>
      <c r="D86" s="43" t="s">
        <v>19</v>
      </c>
      <c r="E86" s="44" t="s">
        <v>20</v>
      </c>
      <c r="F86" s="44" t="s">
        <v>21</v>
      </c>
      <c r="G86" s="120" t="s">
        <v>22</v>
      </c>
      <c r="H86" s="43" t="s">
        <v>19</v>
      </c>
      <c r="I86" s="44" t="s">
        <v>20</v>
      </c>
      <c r="J86" s="44" t="s">
        <v>21</v>
      </c>
      <c r="K86" s="129" t="s">
        <v>22</v>
      </c>
      <c r="L86" s="286"/>
      <c r="M86" s="286"/>
      <c r="N86" s="286"/>
      <c r="O86" s="131" t="s">
        <v>22</v>
      </c>
      <c r="P86" s="213"/>
      <c r="Q86" s="212"/>
      <c r="R86" s="212"/>
      <c r="S86" s="139"/>
      <c r="T86" s="136"/>
      <c r="U86" s="136"/>
      <c r="V86" s="136"/>
      <c r="W86" s="288"/>
      <c r="X86" s="220"/>
      <c r="Y86" s="220"/>
      <c r="Z86" s="220"/>
      <c r="AA86" s="126"/>
      <c r="AB86" s="200"/>
      <c r="AC86" s="116"/>
      <c r="AD86" s="116"/>
      <c r="AE86" s="116"/>
      <c r="AF86" s="197"/>
      <c r="AH86" s="200"/>
      <c r="AI86" s="200"/>
      <c r="AJ86" s="200"/>
    </row>
    <row r="87" spans="1:36" ht="15.75" thickBot="1" x14ac:dyDescent="0.3">
      <c r="A87" s="228"/>
      <c r="B87" s="187"/>
      <c r="C87" s="293"/>
      <c r="D87" s="2">
        <v>48</v>
      </c>
      <c r="E87" s="3">
        <v>16</v>
      </c>
      <c r="F87" s="3">
        <v>56</v>
      </c>
      <c r="G87" s="120"/>
      <c r="H87" s="75">
        <v>64</v>
      </c>
      <c r="I87" s="76">
        <v>16</v>
      </c>
      <c r="J87" s="76">
        <v>80</v>
      </c>
      <c r="K87" s="130"/>
      <c r="L87" s="287"/>
      <c r="M87" s="287"/>
      <c r="N87" s="287"/>
      <c r="O87" s="132"/>
      <c r="P87" s="213"/>
      <c r="Q87" s="212"/>
      <c r="R87" s="212"/>
      <c r="S87" s="139"/>
      <c r="T87" s="136"/>
      <c r="U87" s="136"/>
      <c r="V87" s="136"/>
      <c r="W87" s="288"/>
      <c r="X87" s="220"/>
      <c r="Y87" s="220"/>
      <c r="Z87" s="220"/>
      <c r="AA87" s="126"/>
      <c r="AB87" s="200"/>
      <c r="AC87" s="116"/>
      <c r="AD87" s="116"/>
      <c r="AE87" s="116"/>
      <c r="AF87" s="197"/>
      <c r="AH87" s="200"/>
      <c r="AI87" s="200"/>
      <c r="AJ87" s="200"/>
    </row>
    <row r="88" spans="1:36" ht="15" customHeight="1" x14ac:dyDescent="0.25">
      <c r="A88" s="228"/>
      <c r="B88" s="187"/>
      <c r="C88" s="293"/>
      <c r="D88" s="4" t="s">
        <v>18</v>
      </c>
      <c r="E88" s="180" t="s">
        <v>143</v>
      </c>
      <c r="F88" s="180"/>
      <c r="G88" s="181">
        <f>SUM(D91:F91)</f>
        <v>120</v>
      </c>
      <c r="H88" s="80" t="s">
        <v>18</v>
      </c>
      <c r="I88" s="138" t="s">
        <v>145</v>
      </c>
      <c r="J88" s="138"/>
      <c r="K88" s="138"/>
      <c r="L88" s="138"/>
      <c r="M88" s="138"/>
      <c r="N88" s="138"/>
      <c r="O88" s="183">
        <f>SUM(H91:N91)</f>
        <v>160</v>
      </c>
      <c r="P88" s="212"/>
      <c r="Q88" s="212"/>
      <c r="R88" s="212"/>
      <c r="S88" s="139"/>
      <c r="T88" s="136"/>
      <c r="U88" s="136"/>
      <c r="V88" s="136"/>
      <c r="W88" s="288"/>
      <c r="X88" s="220"/>
      <c r="Y88" s="220"/>
      <c r="Z88" s="220"/>
      <c r="AA88" s="126"/>
      <c r="AB88" s="200"/>
      <c r="AC88" s="116"/>
      <c r="AD88" s="116"/>
      <c r="AE88" s="116"/>
      <c r="AF88" s="197"/>
      <c r="AH88" s="200"/>
      <c r="AI88" s="200"/>
      <c r="AJ88" s="200"/>
    </row>
    <row r="89" spans="1:36" ht="30.75" customHeight="1" x14ac:dyDescent="0.25">
      <c r="A89" s="228"/>
      <c r="B89" s="187"/>
      <c r="C89" s="293"/>
      <c r="D89" s="121" t="s">
        <v>162</v>
      </c>
      <c r="E89" s="122"/>
      <c r="F89" s="122"/>
      <c r="G89" s="181"/>
      <c r="H89" s="136" t="s">
        <v>93</v>
      </c>
      <c r="I89" s="136"/>
      <c r="J89" s="136"/>
      <c r="K89" s="136"/>
      <c r="L89" s="136"/>
      <c r="M89" s="136"/>
      <c r="N89" s="136"/>
      <c r="O89" s="139"/>
      <c r="P89" s="212"/>
      <c r="Q89" s="212"/>
      <c r="R89" s="212"/>
      <c r="S89" s="139"/>
      <c r="T89" s="136"/>
      <c r="U89" s="136"/>
      <c r="V89" s="136"/>
      <c r="W89" s="288"/>
      <c r="X89" s="220"/>
      <c r="Y89" s="220"/>
      <c r="Z89" s="220"/>
      <c r="AA89" s="126"/>
      <c r="AB89" s="200"/>
      <c r="AC89" s="116"/>
      <c r="AD89" s="116"/>
      <c r="AE89" s="116"/>
      <c r="AF89" s="197"/>
      <c r="AH89" s="200"/>
      <c r="AI89" s="200"/>
      <c r="AJ89" s="200"/>
    </row>
    <row r="90" spans="1:36" ht="10.5" customHeight="1" x14ac:dyDescent="0.25">
      <c r="A90" s="228"/>
      <c r="B90" s="187"/>
      <c r="C90" s="293"/>
      <c r="D90" s="43" t="s">
        <v>19</v>
      </c>
      <c r="E90" s="44" t="s">
        <v>20</v>
      </c>
      <c r="F90" s="44" t="s">
        <v>21</v>
      </c>
      <c r="G90" s="129" t="s">
        <v>22</v>
      </c>
      <c r="H90" s="137" t="s">
        <v>19</v>
      </c>
      <c r="I90" s="137"/>
      <c r="J90" s="137" t="s">
        <v>20</v>
      </c>
      <c r="K90" s="137"/>
      <c r="L90" s="137" t="s">
        <v>21</v>
      </c>
      <c r="M90" s="137"/>
      <c r="N90" s="137"/>
      <c r="O90" s="129" t="s">
        <v>22</v>
      </c>
      <c r="P90" s="44" t="s">
        <v>19</v>
      </c>
      <c r="Q90" s="44" t="s">
        <v>20</v>
      </c>
      <c r="R90" s="44" t="s">
        <v>21</v>
      </c>
      <c r="S90" s="96" t="s">
        <v>22</v>
      </c>
      <c r="T90" s="44" t="s">
        <v>19</v>
      </c>
      <c r="U90" s="44" t="s">
        <v>20</v>
      </c>
      <c r="V90" s="44" t="s">
        <v>21</v>
      </c>
      <c r="W90" s="129" t="s">
        <v>22</v>
      </c>
      <c r="X90" s="44" t="s">
        <v>19</v>
      </c>
      <c r="Y90" s="44" t="s">
        <v>20</v>
      </c>
      <c r="Z90" s="44" t="s">
        <v>21</v>
      </c>
      <c r="AA90" s="184" t="s">
        <v>22</v>
      </c>
      <c r="AB90" s="200"/>
      <c r="AC90" s="116"/>
      <c r="AD90" s="116"/>
      <c r="AE90" s="116"/>
      <c r="AF90" s="197"/>
      <c r="AH90" s="200"/>
      <c r="AI90" s="200"/>
      <c r="AJ90" s="200"/>
    </row>
    <row r="91" spans="1:36" ht="11.25" customHeight="1" x14ac:dyDescent="0.25">
      <c r="A91" s="228"/>
      <c r="B91" s="187"/>
      <c r="C91" s="293"/>
      <c r="D91" s="2">
        <v>48</v>
      </c>
      <c r="E91" s="3">
        <v>16</v>
      </c>
      <c r="F91" s="3">
        <v>56</v>
      </c>
      <c r="G91" s="129"/>
      <c r="H91" s="122">
        <v>64</v>
      </c>
      <c r="I91" s="122"/>
      <c r="J91" s="122">
        <v>16</v>
      </c>
      <c r="K91" s="122"/>
      <c r="L91" s="122">
        <v>80</v>
      </c>
      <c r="M91" s="122"/>
      <c r="N91" s="122"/>
      <c r="O91" s="129"/>
      <c r="P91" s="3"/>
      <c r="Q91" s="3"/>
      <c r="R91" s="3"/>
      <c r="S91" s="96"/>
      <c r="T91" s="3">
        <v>48</v>
      </c>
      <c r="U91" s="3">
        <v>16</v>
      </c>
      <c r="V91" s="3">
        <v>56</v>
      </c>
      <c r="W91" s="129"/>
      <c r="X91" s="3"/>
      <c r="Y91" s="3"/>
      <c r="Z91" s="3"/>
      <c r="AA91" s="184"/>
      <c r="AB91" s="200"/>
      <c r="AC91" s="116"/>
      <c r="AD91" s="116"/>
      <c r="AE91" s="116"/>
      <c r="AF91" s="197"/>
      <c r="AH91" s="200"/>
      <c r="AI91" s="200"/>
      <c r="AJ91" s="200"/>
    </row>
    <row r="92" spans="1:36" ht="15" customHeight="1" thickBot="1" x14ac:dyDescent="0.3">
      <c r="A92" s="229"/>
      <c r="B92" s="223"/>
      <c r="C92" s="295"/>
      <c r="D92" s="230" t="s">
        <v>27</v>
      </c>
      <c r="E92" s="231"/>
      <c r="F92" s="231"/>
      <c r="G92" s="231"/>
      <c r="H92" s="232" t="s">
        <v>94</v>
      </c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3"/>
      <c r="AB92" s="221"/>
      <c r="AC92" s="217"/>
      <c r="AD92" s="217"/>
      <c r="AE92" s="217"/>
      <c r="AF92" s="218"/>
      <c r="AH92" s="221"/>
      <c r="AI92" s="221"/>
      <c r="AJ92" s="221"/>
    </row>
    <row r="93" spans="1:36" ht="10.5" customHeight="1" x14ac:dyDescent="0.25">
      <c r="A93" s="111" t="s">
        <v>32</v>
      </c>
      <c r="B93" s="186" t="s">
        <v>31</v>
      </c>
      <c r="C93" s="243" t="s">
        <v>104</v>
      </c>
      <c r="D93" s="11" t="s">
        <v>18</v>
      </c>
      <c r="E93" s="93" t="s">
        <v>147</v>
      </c>
      <c r="F93" s="93"/>
      <c r="G93" s="222">
        <f>SUM(D96:F96)</f>
        <v>80</v>
      </c>
      <c r="H93" s="1" t="s">
        <v>18</v>
      </c>
      <c r="I93" s="114" t="s">
        <v>149</v>
      </c>
      <c r="J93" s="114"/>
      <c r="K93" s="192">
        <f>SUM(H100:J100)</f>
        <v>160</v>
      </c>
      <c r="L93" s="239" t="s">
        <v>197</v>
      </c>
      <c r="M93" s="239"/>
      <c r="N93" s="239"/>
      <c r="O93" s="118">
        <v>120</v>
      </c>
      <c r="P93" s="83" t="s">
        <v>18</v>
      </c>
      <c r="Q93" s="93" t="s">
        <v>150</v>
      </c>
      <c r="R93" s="93"/>
      <c r="S93" s="109">
        <v>80</v>
      </c>
      <c r="T93" s="51" t="s">
        <v>18</v>
      </c>
      <c r="U93" s="93"/>
      <c r="V93" s="93"/>
      <c r="W93" s="95"/>
      <c r="X93" s="50" t="s">
        <v>18</v>
      </c>
      <c r="Y93" s="93" t="s">
        <v>151</v>
      </c>
      <c r="Z93" s="93"/>
      <c r="AA93" s="106">
        <f>SUM(X100:Z100)</f>
        <v>80</v>
      </c>
      <c r="AB93" s="237">
        <v>6</v>
      </c>
      <c r="AC93" s="234">
        <f>+D96+D100+H100+X100</f>
        <v>192</v>
      </c>
      <c r="AD93" s="234">
        <f t="shared" ref="AD93:AE93" si="0">+E96+E100+I100+Y100</f>
        <v>64</v>
      </c>
      <c r="AE93" s="234">
        <f t="shared" si="0"/>
        <v>224</v>
      </c>
      <c r="AF93" s="235">
        <f>SUM(AC93:AE93)+O93+S94+S97</f>
        <v>720</v>
      </c>
      <c r="AH93" s="237">
        <f>+AC93/16</f>
        <v>12</v>
      </c>
      <c r="AI93" s="237">
        <f>+AD93/16</f>
        <v>4</v>
      </c>
      <c r="AJ93" s="237">
        <f>+AH93+AI93</f>
        <v>16</v>
      </c>
    </row>
    <row r="94" spans="1:36" ht="26.25" customHeight="1" x14ac:dyDescent="0.25">
      <c r="A94" s="112"/>
      <c r="B94" s="187"/>
      <c r="C94" s="244"/>
      <c r="D94" s="121" t="s">
        <v>161</v>
      </c>
      <c r="E94" s="122"/>
      <c r="F94" s="122"/>
      <c r="G94" s="125"/>
      <c r="H94" s="219" t="s">
        <v>159</v>
      </c>
      <c r="I94" s="285"/>
      <c r="J94" s="285"/>
      <c r="K94" s="181"/>
      <c r="L94" s="240"/>
      <c r="M94" s="240"/>
      <c r="N94" s="240"/>
      <c r="O94" s="119"/>
      <c r="P94" s="84" t="s">
        <v>199</v>
      </c>
      <c r="Q94" s="85"/>
      <c r="R94" s="86"/>
      <c r="S94" s="95"/>
      <c r="T94" s="141"/>
      <c r="U94" s="141"/>
      <c r="V94" s="141"/>
      <c r="W94" s="236"/>
      <c r="X94" s="97" t="s">
        <v>95</v>
      </c>
      <c r="Y94" s="98"/>
      <c r="Z94" s="99"/>
      <c r="AA94" s="107"/>
      <c r="AB94" s="238"/>
      <c r="AC94" s="194"/>
      <c r="AD94" s="194"/>
      <c r="AE94" s="194"/>
      <c r="AF94" s="126"/>
      <c r="AH94" s="238"/>
      <c r="AI94" s="238"/>
      <c r="AJ94" s="238"/>
    </row>
    <row r="95" spans="1:36" ht="9.75" customHeight="1" x14ac:dyDescent="0.25">
      <c r="A95" s="112"/>
      <c r="B95" s="187"/>
      <c r="C95" s="244"/>
      <c r="D95" s="43" t="s">
        <v>19</v>
      </c>
      <c r="E95" s="44" t="s">
        <v>20</v>
      </c>
      <c r="F95" s="44" t="s">
        <v>21</v>
      </c>
      <c r="G95" s="120" t="s">
        <v>22</v>
      </c>
      <c r="H95" s="219"/>
      <c r="I95" s="285"/>
      <c r="J95" s="285"/>
      <c r="K95" s="181"/>
      <c r="L95" s="240"/>
      <c r="M95" s="240"/>
      <c r="N95" s="240"/>
      <c r="O95" s="119"/>
      <c r="P95" s="87"/>
      <c r="Q95" s="88"/>
      <c r="R95" s="89"/>
      <c r="S95" s="96" t="s">
        <v>22</v>
      </c>
      <c r="T95" s="141"/>
      <c r="U95" s="141"/>
      <c r="V95" s="141"/>
      <c r="W95" s="236"/>
      <c r="X95" s="100"/>
      <c r="Y95" s="101"/>
      <c r="Z95" s="102"/>
      <c r="AA95" s="107"/>
      <c r="AB95" s="238"/>
      <c r="AC95" s="194"/>
      <c r="AD95" s="194"/>
      <c r="AE95" s="194"/>
      <c r="AF95" s="126"/>
      <c r="AH95" s="238"/>
      <c r="AI95" s="238"/>
      <c r="AJ95" s="238"/>
    </row>
    <row r="96" spans="1:36" ht="12.75" customHeight="1" x14ac:dyDescent="0.25">
      <c r="A96" s="112"/>
      <c r="B96" s="187"/>
      <c r="C96" s="244"/>
      <c r="D96" s="2">
        <v>32</v>
      </c>
      <c r="E96" s="3">
        <v>16</v>
      </c>
      <c r="F96" s="3">
        <v>32</v>
      </c>
      <c r="G96" s="120"/>
      <c r="H96" s="219"/>
      <c r="I96" s="285"/>
      <c r="J96" s="285"/>
      <c r="K96" s="181"/>
      <c r="L96" s="240"/>
      <c r="M96" s="240"/>
      <c r="N96" s="240"/>
      <c r="O96" s="119"/>
      <c r="P96" s="90"/>
      <c r="Q96" s="91"/>
      <c r="R96" s="92"/>
      <c r="S96" s="96"/>
      <c r="T96" s="141"/>
      <c r="U96" s="141"/>
      <c r="V96" s="141"/>
      <c r="W96" s="236"/>
      <c r="X96" s="100"/>
      <c r="Y96" s="101"/>
      <c r="Z96" s="102"/>
      <c r="AA96" s="107"/>
      <c r="AB96" s="238"/>
      <c r="AC96" s="194"/>
      <c r="AD96" s="194"/>
      <c r="AE96" s="194"/>
      <c r="AF96" s="126"/>
      <c r="AH96" s="238"/>
      <c r="AI96" s="238"/>
      <c r="AJ96" s="238"/>
    </row>
    <row r="97" spans="1:36" ht="15" customHeight="1" x14ac:dyDescent="0.25">
      <c r="A97" s="112"/>
      <c r="B97" s="187"/>
      <c r="C97" s="244"/>
      <c r="D97" s="4" t="s">
        <v>18</v>
      </c>
      <c r="E97" s="180" t="s">
        <v>148</v>
      </c>
      <c r="F97" s="180"/>
      <c r="G97" s="125">
        <f>SUM(D100:F100)</f>
        <v>160</v>
      </c>
      <c r="H97" s="219"/>
      <c r="I97" s="285"/>
      <c r="J97" s="285"/>
      <c r="K97" s="181"/>
      <c r="L97" s="240"/>
      <c r="M97" s="240"/>
      <c r="N97" s="240"/>
      <c r="O97" s="119"/>
      <c r="P97" s="83" t="s">
        <v>18</v>
      </c>
      <c r="Q97" s="93" t="s">
        <v>150</v>
      </c>
      <c r="R97" s="93"/>
      <c r="S97" s="94">
        <v>120</v>
      </c>
      <c r="T97" s="141"/>
      <c r="U97" s="141"/>
      <c r="V97" s="141"/>
      <c r="W97" s="236"/>
      <c r="X97" s="100"/>
      <c r="Y97" s="101"/>
      <c r="Z97" s="102"/>
      <c r="AA97" s="107"/>
      <c r="AB97" s="238"/>
      <c r="AC97" s="194"/>
      <c r="AD97" s="194"/>
      <c r="AE97" s="194"/>
      <c r="AF97" s="126"/>
      <c r="AH97" s="238"/>
      <c r="AI97" s="238"/>
      <c r="AJ97" s="238"/>
    </row>
    <row r="98" spans="1:36" ht="44.25" customHeight="1" x14ac:dyDescent="0.25">
      <c r="A98" s="112"/>
      <c r="B98" s="187"/>
      <c r="C98" s="244"/>
      <c r="D98" s="121" t="s">
        <v>96</v>
      </c>
      <c r="E98" s="122"/>
      <c r="F98" s="122"/>
      <c r="G98" s="125"/>
      <c r="H98" s="219"/>
      <c r="I98" s="285"/>
      <c r="J98" s="285"/>
      <c r="K98" s="181"/>
      <c r="L98" s="240"/>
      <c r="M98" s="240"/>
      <c r="N98" s="240"/>
      <c r="O98" s="119"/>
      <c r="P98" s="84" t="s">
        <v>202</v>
      </c>
      <c r="Q98" s="85"/>
      <c r="R98" s="86"/>
      <c r="S98" s="95"/>
      <c r="T98" s="141"/>
      <c r="U98" s="141"/>
      <c r="V98" s="141"/>
      <c r="W98" s="236"/>
      <c r="X98" s="103"/>
      <c r="Y98" s="104"/>
      <c r="Z98" s="105"/>
      <c r="AA98" s="108"/>
      <c r="AB98" s="238"/>
      <c r="AC98" s="194"/>
      <c r="AD98" s="194"/>
      <c r="AE98" s="194"/>
      <c r="AF98" s="126"/>
      <c r="AH98" s="238"/>
      <c r="AI98" s="238"/>
      <c r="AJ98" s="238"/>
    </row>
    <row r="99" spans="1:36" ht="10.5" customHeight="1" x14ac:dyDescent="0.25">
      <c r="A99" s="112"/>
      <c r="B99" s="187"/>
      <c r="C99" s="244"/>
      <c r="D99" s="43" t="s">
        <v>19</v>
      </c>
      <c r="E99" s="44" t="s">
        <v>20</v>
      </c>
      <c r="F99" s="44" t="s">
        <v>21</v>
      </c>
      <c r="G99" s="120" t="s">
        <v>22</v>
      </c>
      <c r="H99" s="43" t="s">
        <v>19</v>
      </c>
      <c r="I99" s="44" t="s">
        <v>20</v>
      </c>
      <c r="J99" s="44" t="s">
        <v>21</v>
      </c>
      <c r="K99" s="129" t="s">
        <v>22</v>
      </c>
      <c r="L99" s="240"/>
      <c r="M99" s="240"/>
      <c r="N99" s="240"/>
      <c r="O99" s="131" t="s">
        <v>22</v>
      </c>
      <c r="P99" s="87"/>
      <c r="Q99" s="88"/>
      <c r="R99" s="89"/>
      <c r="S99" s="96" t="s">
        <v>22</v>
      </c>
      <c r="T99" s="44" t="s">
        <v>19</v>
      </c>
      <c r="U99" s="44" t="s">
        <v>20</v>
      </c>
      <c r="V99" s="44" t="s">
        <v>21</v>
      </c>
      <c r="W99" s="96" t="s">
        <v>22</v>
      </c>
      <c r="X99" s="44" t="s">
        <v>19</v>
      </c>
      <c r="Y99" s="44" t="s">
        <v>20</v>
      </c>
      <c r="Z99" s="44" t="s">
        <v>21</v>
      </c>
      <c r="AA99" s="184" t="s">
        <v>22</v>
      </c>
      <c r="AB99" s="238"/>
      <c r="AC99" s="194"/>
      <c r="AD99" s="194"/>
      <c r="AE99" s="194"/>
      <c r="AF99" s="126"/>
      <c r="AH99" s="238"/>
      <c r="AI99" s="238"/>
      <c r="AJ99" s="238"/>
    </row>
    <row r="100" spans="1:36" ht="11.25" customHeight="1" thickBot="1" x14ac:dyDescent="0.3">
      <c r="A100" s="112"/>
      <c r="B100" s="187"/>
      <c r="C100" s="244"/>
      <c r="D100" s="2">
        <v>64</v>
      </c>
      <c r="E100" s="3">
        <v>16</v>
      </c>
      <c r="F100" s="3">
        <v>80</v>
      </c>
      <c r="G100" s="120"/>
      <c r="H100" s="75">
        <v>64</v>
      </c>
      <c r="I100" s="76">
        <v>16</v>
      </c>
      <c r="J100" s="76">
        <v>80</v>
      </c>
      <c r="K100" s="130"/>
      <c r="L100" s="241"/>
      <c r="M100" s="241"/>
      <c r="N100" s="241"/>
      <c r="O100" s="132"/>
      <c r="P100" s="90"/>
      <c r="Q100" s="91"/>
      <c r="R100" s="92"/>
      <c r="S100" s="96"/>
      <c r="T100" s="3"/>
      <c r="U100" s="3"/>
      <c r="V100" s="3"/>
      <c r="W100" s="96"/>
      <c r="X100" s="3">
        <v>32</v>
      </c>
      <c r="Y100" s="3">
        <v>16</v>
      </c>
      <c r="Z100" s="3">
        <v>32</v>
      </c>
      <c r="AA100" s="184"/>
      <c r="AB100" s="238"/>
      <c r="AC100" s="194"/>
      <c r="AD100" s="194"/>
      <c r="AE100" s="194"/>
      <c r="AF100" s="126"/>
      <c r="AH100" s="238"/>
      <c r="AI100" s="238"/>
      <c r="AJ100" s="238"/>
    </row>
    <row r="101" spans="1:36" ht="15" customHeight="1" x14ac:dyDescent="0.25">
      <c r="A101" s="112"/>
      <c r="B101" s="187"/>
      <c r="C101" s="244"/>
      <c r="D101" s="188" t="s">
        <v>27</v>
      </c>
      <c r="E101" s="189"/>
      <c r="F101" s="189"/>
      <c r="G101" s="189"/>
      <c r="H101" s="224" t="s">
        <v>97</v>
      </c>
      <c r="I101" s="224"/>
      <c r="J101" s="224"/>
      <c r="K101" s="224"/>
      <c r="L101" s="224"/>
      <c r="M101" s="224"/>
      <c r="N101" s="224"/>
      <c r="O101" s="224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6"/>
      <c r="AB101" s="238"/>
      <c r="AC101" s="194"/>
      <c r="AD101" s="194"/>
      <c r="AE101" s="194"/>
      <c r="AF101" s="126"/>
      <c r="AH101" s="238"/>
      <c r="AI101" s="238"/>
      <c r="AJ101" s="238"/>
    </row>
    <row r="102" spans="1:36" ht="15" customHeight="1" x14ac:dyDescent="0.25">
      <c r="A102" s="112"/>
      <c r="B102" s="187" t="s">
        <v>33</v>
      </c>
      <c r="C102" s="244"/>
      <c r="D102" s="4" t="s">
        <v>18</v>
      </c>
      <c r="E102" s="180" t="s">
        <v>152</v>
      </c>
      <c r="F102" s="180"/>
      <c r="G102" s="125">
        <f>SUM(D105:F105)</f>
        <v>120</v>
      </c>
      <c r="H102" s="4" t="s">
        <v>18</v>
      </c>
      <c r="I102" s="180" t="s">
        <v>154</v>
      </c>
      <c r="J102" s="180"/>
      <c r="K102" s="181">
        <f>SUM(H109:J109)</f>
        <v>120</v>
      </c>
      <c r="L102" s="205" t="s">
        <v>158</v>
      </c>
      <c r="M102" s="205"/>
      <c r="N102" s="205"/>
      <c r="O102" s="119">
        <v>160</v>
      </c>
      <c r="P102" s="82" t="s">
        <v>18</v>
      </c>
      <c r="Q102" s="180" t="s">
        <v>155</v>
      </c>
      <c r="R102" s="180"/>
      <c r="S102" s="181">
        <v>200</v>
      </c>
      <c r="T102" s="49" t="s">
        <v>18</v>
      </c>
      <c r="U102" s="180" t="s">
        <v>156</v>
      </c>
      <c r="V102" s="180"/>
      <c r="W102" s="181">
        <f>SUM(T108:V109)</f>
        <v>40</v>
      </c>
      <c r="X102" s="49" t="s">
        <v>18</v>
      </c>
      <c r="Y102" s="140" t="s">
        <v>157</v>
      </c>
      <c r="Z102" s="140"/>
      <c r="AA102" s="119">
        <f>SUM(X109:Z109)</f>
        <v>80</v>
      </c>
      <c r="AB102" s="238">
        <v>6</v>
      </c>
      <c r="AC102" s="194">
        <f>+D105+D109+H109+T109+X109</f>
        <v>176</v>
      </c>
      <c r="AD102" s="194">
        <f>+E105+E109+I109+U109+Y109</f>
        <v>80</v>
      </c>
      <c r="AE102" s="194">
        <f>+F105+F109+J109+V109+Z109</f>
        <v>184</v>
      </c>
      <c r="AF102" s="126">
        <f>SUM(AC102:AE109)+O102+S102</f>
        <v>800</v>
      </c>
      <c r="AH102" s="238">
        <f>+AC102/16</f>
        <v>11</v>
      </c>
      <c r="AI102" s="238">
        <f>+AD102/16</f>
        <v>5</v>
      </c>
      <c r="AJ102" s="238">
        <f>+AH102+AI102</f>
        <v>16</v>
      </c>
    </row>
    <row r="103" spans="1:36" ht="38.25" customHeight="1" x14ac:dyDescent="0.25">
      <c r="A103" s="112"/>
      <c r="B103" s="187"/>
      <c r="C103" s="244"/>
      <c r="D103" s="121" t="s">
        <v>98</v>
      </c>
      <c r="E103" s="122"/>
      <c r="F103" s="122"/>
      <c r="G103" s="125"/>
      <c r="H103" s="242" t="s">
        <v>198</v>
      </c>
      <c r="I103" s="240"/>
      <c r="J103" s="240"/>
      <c r="K103" s="181"/>
      <c r="L103" s="205"/>
      <c r="M103" s="205"/>
      <c r="N103" s="205"/>
      <c r="O103" s="119"/>
      <c r="P103" s="84" t="s">
        <v>203</v>
      </c>
      <c r="Q103" s="85"/>
      <c r="R103" s="86"/>
      <c r="S103" s="181"/>
      <c r="T103" s="136" t="s">
        <v>201</v>
      </c>
      <c r="U103" s="136"/>
      <c r="V103" s="136"/>
      <c r="W103" s="181"/>
      <c r="X103" s="136" t="s">
        <v>99</v>
      </c>
      <c r="Y103" s="136"/>
      <c r="Z103" s="136"/>
      <c r="AA103" s="119"/>
      <c r="AB103" s="238"/>
      <c r="AC103" s="194"/>
      <c r="AD103" s="194"/>
      <c r="AE103" s="194"/>
      <c r="AF103" s="126"/>
      <c r="AH103" s="238"/>
      <c r="AI103" s="238"/>
      <c r="AJ103" s="238"/>
    </row>
    <row r="104" spans="1:36" ht="12" customHeight="1" x14ac:dyDescent="0.25">
      <c r="A104" s="112"/>
      <c r="B104" s="187"/>
      <c r="C104" s="244"/>
      <c r="D104" s="43" t="s">
        <v>19</v>
      </c>
      <c r="E104" s="44" t="s">
        <v>20</v>
      </c>
      <c r="F104" s="44" t="s">
        <v>21</v>
      </c>
      <c r="G104" s="120" t="s">
        <v>22</v>
      </c>
      <c r="H104" s="242"/>
      <c r="I104" s="240"/>
      <c r="J104" s="240"/>
      <c r="K104" s="181"/>
      <c r="L104" s="205"/>
      <c r="M104" s="205"/>
      <c r="N104" s="205"/>
      <c r="O104" s="119"/>
      <c r="P104" s="87"/>
      <c r="Q104" s="88"/>
      <c r="R104" s="89"/>
      <c r="S104" s="181"/>
      <c r="T104" s="136"/>
      <c r="U104" s="136"/>
      <c r="V104" s="136"/>
      <c r="W104" s="181"/>
      <c r="X104" s="136"/>
      <c r="Y104" s="136"/>
      <c r="Z104" s="136"/>
      <c r="AA104" s="119"/>
      <c r="AB104" s="238"/>
      <c r="AC104" s="194"/>
      <c r="AD104" s="194"/>
      <c r="AE104" s="194"/>
      <c r="AF104" s="126"/>
      <c r="AH104" s="238"/>
      <c r="AI104" s="238"/>
      <c r="AJ104" s="238"/>
    </row>
    <row r="105" spans="1:36" ht="11.25" customHeight="1" x14ac:dyDescent="0.25">
      <c r="A105" s="112"/>
      <c r="B105" s="187"/>
      <c r="C105" s="244"/>
      <c r="D105" s="2">
        <v>48</v>
      </c>
      <c r="E105" s="3">
        <v>16</v>
      </c>
      <c r="F105" s="3">
        <v>56</v>
      </c>
      <c r="G105" s="120"/>
      <c r="H105" s="242"/>
      <c r="I105" s="240"/>
      <c r="J105" s="240"/>
      <c r="K105" s="181"/>
      <c r="L105" s="205"/>
      <c r="M105" s="205"/>
      <c r="N105" s="205"/>
      <c r="O105" s="119"/>
      <c r="P105" s="87"/>
      <c r="Q105" s="88"/>
      <c r="R105" s="89"/>
      <c r="S105" s="181"/>
      <c r="T105" s="136"/>
      <c r="U105" s="136"/>
      <c r="V105" s="136"/>
      <c r="W105" s="181"/>
      <c r="X105" s="136"/>
      <c r="Y105" s="136"/>
      <c r="Z105" s="136"/>
      <c r="AA105" s="119"/>
      <c r="AB105" s="238"/>
      <c r="AC105" s="194"/>
      <c r="AD105" s="194"/>
      <c r="AE105" s="194"/>
      <c r="AF105" s="126"/>
      <c r="AH105" s="238"/>
      <c r="AI105" s="238"/>
      <c r="AJ105" s="238"/>
    </row>
    <row r="106" spans="1:36" ht="15" customHeight="1" x14ac:dyDescent="0.25">
      <c r="A106" s="112"/>
      <c r="B106" s="187"/>
      <c r="C106" s="244"/>
      <c r="D106" s="4" t="s">
        <v>18</v>
      </c>
      <c r="E106" s="180" t="s">
        <v>153</v>
      </c>
      <c r="F106" s="180"/>
      <c r="G106" s="125">
        <f>SUM(D109:F109)</f>
        <v>80</v>
      </c>
      <c r="H106" s="242"/>
      <c r="I106" s="240"/>
      <c r="J106" s="240"/>
      <c r="K106" s="181"/>
      <c r="L106" s="205"/>
      <c r="M106" s="205"/>
      <c r="N106" s="205"/>
      <c r="O106" s="119"/>
      <c r="P106" s="87"/>
      <c r="Q106" s="88"/>
      <c r="R106" s="89"/>
      <c r="S106" s="181"/>
      <c r="T106" s="136"/>
      <c r="U106" s="136"/>
      <c r="V106" s="136"/>
      <c r="W106" s="181"/>
      <c r="X106" s="136"/>
      <c r="Y106" s="136"/>
      <c r="Z106" s="136"/>
      <c r="AA106" s="119"/>
      <c r="AB106" s="238"/>
      <c r="AC106" s="194"/>
      <c r="AD106" s="194"/>
      <c r="AE106" s="194"/>
      <c r="AF106" s="126"/>
      <c r="AH106" s="238"/>
      <c r="AI106" s="238"/>
      <c r="AJ106" s="238"/>
    </row>
    <row r="107" spans="1:36" ht="39" customHeight="1" x14ac:dyDescent="0.25">
      <c r="A107" s="112"/>
      <c r="B107" s="187"/>
      <c r="C107" s="244"/>
      <c r="D107" s="121" t="s">
        <v>100</v>
      </c>
      <c r="E107" s="122"/>
      <c r="F107" s="122"/>
      <c r="G107" s="125"/>
      <c r="H107" s="242"/>
      <c r="I107" s="240"/>
      <c r="J107" s="240"/>
      <c r="K107" s="181"/>
      <c r="L107" s="205"/>
      <c r="M107" s="205"/>
      <c r="N107" s="205"/>
      <c r="O107" s="119"/>
      <c r="P107" s="87"/>
      <c r="Q107" s="88"/>
      <c r="R107" s="89"/>
      <c r="S107" s="181"/>
      <c r="T107" s="136"/>
      <c r="U107" s="136"/>
      <c r="V107" s="136"/>
      <c r="W107" s="181"/>
      <c r="X107" s="136"/>
      <c r="Y107" s="136"/>
      <c r="Z107" s="136"/>
      <c r="AA107" s="119"/>
      <c r="AB107" s="238"/>
      <c r="AC107" s="194"/>
      <c r="AD107" s="194"/>
      <c r="AE107" s="194"/>
      <c r="AF107" s="126"/>
      <c r="AH107" s="238"/>
      <c r="AI107" s="238"/>
      <c r="AJ107" s="238"/>
    </row>
    <row r="108" spans="1:36" ht="10.5" customHeight="1" x14ac:dyDescent="0.25">
      <c r="A108" s="112"/>
      <c r="B108" s="187"/>
      <c r="C108" s="244"/>
      <c r="D108" s="43" t="s">
        <v>19</v>
      </c>
      <c r="E108" s="44" t="s">
        <v>20</v>
      </c>
      <c r="F108" s="44" t="s">
        <v>21</v>
      </c>
      <c r="G108" s="120" t="s">
        <v>22</v>
      </c>
      <c r="H108" s="43" t="s">
        <v>19</v>
      </c>
      <c r="I108" s="44" t="s">
        <v>20</v>
      </c>
      <c r="J108" s="44" t="s">
        <v>21</v>
      </c>
      <c r="K108" s="129" t="s">
        <v>22</v>
      </c>
      <c r="L108" s="205"/>
      <c r="M108" s="205"/>
      <c r="N108" s="205"/>
      <c r="O108" s="131" t="s">
        <v>22</v>
      </c>
      <c r="P108" s="87"/>
      <c r="Q108" s="88"/>
      <c r="R108" s="89"/>
      <c r="S108" s="96" t="s">
        <v>22</v>
      </c>
      <c r="T108" s="44" t="s">
        <v>19</v>
      </c>
      <c r="U108" s="44" t="s">
        <v>20</v>
      </c>
      <c r="V108" s="44" t="s">
        <v>21</v>
      </c>
      <c r="W108" s="96" t="s">
        <v>22</v>
      </c>
      <c r="X108" s="44" t="s">
        <v>19</v>
      </c>
      <c r="Y108" s="44" t="s">
        <v>20</v>
      </c>
      <c r="Z108" s="44" t="s">
        <v>21</v>
      </c>
      <c r="AA108" s="184" t="s">
        <v>22</v>
      </c>
      <c r="AB108" s="238"/>
      <c r="AC108" s="194"/>
      <c r="AD108" s="194"/>
      <c r="AE108" s="194"/>
      <c r="AF108" s="126"/>
      <c r="AH108" s="238"/>
      <c r="AI108" s="238"/>
      <c r="AJ108" s="238"/>
    </row>
    <row r="109" spans="1:36" ht="11.25" customHeight="1" thickBot="1" x14ac:dyDescent="0.3">
      <c r="A109" s="112"/>
      <c r="B109" s="187"/>
      <c r="C109" s="244"/>
      <c r="D109" s="2">
        <v>32</v>
      </c>
      <c r="E109" s="3">
        <v>16</v>
      </c>
      <c r="F109" s="3">
        <v>32</v>
      </c>
      <c r="G109" s="120"/>
      <c r="H109" s="75">
        <v>48</v>
      </c>
      <c r="I109" s="76">
        <v>16</v>
      </c>
      <c r="J109" s="76">
        <v>56</v>
      </c>
      <c r="K109" s="130"/>
      <c r="L109" s="206"/>
      <c r="M109" s="206"/>
      <c r="N109" s="206"/>
      <c r="O109" s="132"/>
      <c r="P109" s="90"/>
      <c r="Q109" s="91"/>
      <c r="R109" s="92"/>
      <c r="S109" s="96"/>
      <c r="T109" s="3">
        <v>16</v>
      </c>
      <c r="U109" s="3">
        <v>16</v>
      </c>
      <c r="V109" s="3">
        <v>8</v>
      </c>
      <c r="W109" s="96"/>
      <c r="X109" s="3">
        <v>32</v>
      </c>
      <c r="Y109" s="3">
        <v>16</v>
      </c>
      <c r="Z109" s="3">
        <v>32</v>
      </c>
      <c r="AA109" s="184"/>
      <c r="AB109" s="238"/>
      <c r="AC109" s="194"/>
      <c r="AD109" s="194"/>
      <c r="AE109" s="194"/>
      <c r="AF109" s="126"/>
      <c r="AH109" s="238"/>
      <c r="AI109" s="238"/>
      <c r="AJ109" s="238"/>
    </row>
    <row r="110" spans="1:36" ht="15" customHeight="1" thickBot="1" x14ac:dyDescent="0.3">
      <c r="A110" s="113"/>
      <c r="B110" s="223"/>
      <c r="C110" s="245"/>
      <c r="D110" s="230" t="s">
        <v>27</v>
      </c>
      <c r="E110" s="231"/>
      <c r="F110" s="231"/>
      <c r="G110" s="231"/>
      <c r="H110" s="250" t="s">
        <v>101</v>
      </c>
      <c r="I110" s="250"/>
      <c r="J110" s="250"/>
      <c r="K110" s="250"/>
      <c r="L110" s="250"/>
      <c r="M110" s="250"/>
      <c r="N110" s="250"/>
      <c r="O110" s="250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2"/>
      <c r="AB110" s="247"/>
      <c r="AC110" s="248"/>
      <c r="AD110" s="248"/>
      <c r="AE110" s="248"/>
      <c r="AF110" s="249"/>
      <c r="AH110" s="247"/>
      <c r="AI110" s="247"/>
      <c r="AJ110" s="247"/>
    </row>
    <row r="111" spans="1:36" ht="6.75" customHeight="1" x14ac:dyDescent="0.25"/>
    <row r="112" spans="1:36" ht="13.5" customHeight="1" x14ac:dyDescent="0.25">
      <c r="K112" s="7"/>
      <c r="L112" t="s">
        <v>102</v>
      </c>
      <c r="P112" s="6"/>
      <c r="Q112" t="s">
        <v>103</v>
      </c>
    </row>
    <row r="113" spans="4:32" ht="3.75" customHeight="1" x14ac:dyDescent="0.25"/>
    <row r="114" spans="4:32" ht="13.5" customHeight="1" x14ac:dyDescent="0.25"/>
    <row r="115" spans="4:32" ht="13.5" customHeight="1" x14ac:dyDescent="0.25"/>
    <row r="116" spans="4:32" ht="13.5" customHeight="1" x14ac:dyDescent="0.25"/>
    <row r="117" spans="4:32" x14ac:dyDescent="0.25">
      <c r="D117" s="284" t="s">
        <v>34</v>
      </c>
      <c r="E117" s="284"/>
      <c r="F117" s="284"/>
      <c r="G117" s="284"/>
      <c r="H117" s="284"/>
      <c r="I117" s="284"/>
      <c r="J117" s="291">
        <f>SUM(AB9:AB110)</f>
        <v>52</v>
      </c>
      <c r="K117" s="291"/>
      <c r="L117" s="291"/>
      <c r="M117" s="291"/>
    </row>
    <row r="118" spans="4:32" x14ac:dyDescent="0.25">
      <c r="D118" s="246" t="s">
        <v>35</v>
      </c>
      <c r="E118" s="246"/>
      <c r="F118" s="246"/>
      <c r="G118" s="246"/>
      <c r="H118" s="246"/>
      <c r="I118" s="246"/>
      <c r="J118" s="246" t="s">
        <v>36</v>
      </c>
      <c r="K118" s="246"/>
      <c r="L118" s="246" t="s">
        <v>37</v>
      </c>
      <c r="M118" s="246"/>
      <c r="O118" s="246" t="s">
        <v>38</v>
      </c>
      <c r="P118" s="246"/>
      <c r="Q118" s="246"/>
      <c r="R118" s="246"/>
      <c r="S118" s="246"/>
      <c r="T118" s="246" t="s">
        <v>36</v>
      </c>
      <c r="U118" s="246"/>
      <c r="V118" s="246" t="s">
        <v>37</v>
      </c>
      <c r="W118" s="246"/>
      <c r="Y118" s="246" t="s">
        <v>39</v>
      </c>
      <c r="Z118" s="246"/>
      <c r="AA118" s="246"/>
      <c r="AB118" s="246"/>
      <c r="AC118" s="246"/>
      <c r="AD118" s="246"/>
      <c r="AE118" s="246"/>
      <c r="AF118" s="246"/>
    </row>
    <row r="119" spans="4:32" ht="21.75" customHeight="1" x14ac:dyDescent="0.25">
      <c r="D119" s="257" t="s">
        <v>40</v>
      </c>
      <c r="E119" s="257"/>
      <c r="F119" s="257"/>
      <c r="G119" s="257"/>
      <c r="H119" s="257"/>
      <c r="I119" s="257"/>
      <c r="J119" s="258">
        <f>SUM(AC9:AC110)</f>
        <v>2400</v>
      </c>
      <c r="K119" s="258"/>
      <c r="L119" s="253">
        <f>J119*100/J$125</f>
        <v>33.333333333333336</v>
      </c>
      <c r="M119" s="253"/>
      <c r="O119" s="261" t="s">
        <v>41</v>
      </c>
      <c r="P119" s="261"/>
      <c r="Q119" s="261"/>
      <c r="R119" s="261"/>
      <c r="S119" s="261"/>
      <c r="T119" s="258">
        <f>+G106+G102+G97+G93+G88+G83+G78+G73+G67+G62+G58+G52+G47+G43+G38+G34+G30+G24+G20+G14+G9</f>
        <v>2560</v>
      </c>
      <c r="U119" s="258"/>
      <c r="V119" s="253">
        <f>T119*100/T$124</f>
        <v>35.555555555555557</v>
      </c>
      <c r="W119" s="253"/>
      <c r="Y119" s="10" t="s">
        <v>42</v>
      </c>
      <c r="Z119" s="270" t="s">
        <v>43</v>
      </c>
      <c r="AA119" s="270"/>
      <c r="AB119" s="270"/>
      <c r="AC119" s="270"/>
      <c r="AD119" s="270"/>
      <c r="AE119" s="268" t="s">
        <v>36</v>
      </c>
      <c r="AF119" s="268"/>
    </row>
    <row r="120" spans="4:32" ht="30" customHeight="1" x14ac:dyDescent="0.25">
      <c r="D120" s="269" t="s">
        <v>44</v>
      </c>
      <c r="E120" s="269"/>
      <c r="F120" s="269"/>
      <c r="G120" s="269"/>
      <c r="H120" s="269"/>
      <c r="I120" s="269"/>
      <c r="J120" s="258">
        <f>SUM(AD9:AD110)</f>
        <v>880</v>
      </c>
      <c r="K120" s="258"/>
      <c r="L120" s="253">
        <f t="shared" ref="L120:L124" si="1">J120*100/J$125</f>
        <v>12.222222222222221</v>
      </c>
      <c r="M120" s="253"/>
      <c r="O120" s="261" t="s">
        <v>45</v>
      </c>
      <c r="P120" s="261"/>
      <c r="Q120" s="261"/>
      <c r="R120" s="261"/>
      <c r="S120" s="261"/>
      <c r="T120" s="258">
        <f>+K102+O102+K93+O93+O88+O83+K83+O78+O73+K73+O67+O58+K58+O52+O43+K43+O38+O30+K30+O20+K20+O14+O9+K9</f>
        <v>3080</v>
      </c>
      <c r="U120" s="258"/>
      <c r="V120" s="253">
        <f t="shared" ref="V120:V123" si="2">T120*100/T$124</f>
        <v>42.777777777777779</v>
      </c>
      <c r="W120" s="253"/>
      <c r="Y120" s="8" t="s">
        <v>31</v>
      </c>
      <c r="Z120" s="254" t="str">
        <f>+P94</f>
        <v>ELABORACIÓN DE TRABAJOS DE TITULACIÓN</v>
      </c>
      <c r="AA120" s="255"/>
      <c r="AB120" s="255"/>
      <c r="AC120" s="255"/>
      <c r="AD120" s="256"/>
      <c r="AE120" s="266">
        <f>S93</f>
        <v>80</v>
      </c>
      <c r="AF120" s="267"/>
    </row>
    <row r="121" spans="4:32" ht="30.75" customHeight="1" x14ac:dyDescent="0.25">
      <c r="D121" s="257" t="s">
        <v>46</v>
      </c>
      <c r="E121" s="257"/>
      <c r="F121" s="257"/>
      <c r="G121" s="257"/>
      <c r="H121" s="257"/>
      <c r="I121" s="257"/>
      <c r="J121" s="258">
        <f>SUM(AE9:AE110)</f>
        <v>2720</v>
      </c>
      <c r="K121" s="258"/>
      <c r="L121" s="253">
        <f t="shared" si="1"/>
        <v>37.777777777777779</v>
      </c>
      <c r="M121" s="253"/>
      <c r="O121" s="259" t="s">
        <v>47</v>
      </c>
      <c r="P121" s="259"/>
      <c r="Q121" s="259"/>
      <c r="R121" s="259"/>
      <c r="S121" s="259"/>
      <c r="T121" s="258">
        <f>+S102+S93+S97+S30+S20+S9</f>
        <v>720</v>
      </c>
      <c r="U121" s="258"/>
      <c r="V121" s="253">
        <f t="shared" si="2"/>
        <v>10</v>
      </c>
      <c r="W121" s="253"/>
      <c r="Y121" s="8" t="s">
        <v>31</v>
      </c>
      <c r="Z121" s="254" t="str">
        <f>+P98</f>
        <v>PLANIFICACIÓN DEL TRABAJO DE TITULACIÓN</v>
      </c>
      <c r="AA121" s="255"/>
      <c r="AB121" s="255"/>
      <c r="AC121" s="255"/>
      <c r="AD121" s="256"/>
      <c r="AE121" s="266">
        <f>+S97</f>
        <v>120</v>
      </c>
      <c r="AF121" s="267"/>
    </row>
    <row r="122" spans="4:32" ht="30" customHeight="1" x14ac:dyDescent="0.25">
      <c r="D122" s="257" t="s">
        <v>48</v>
      </c>
      <c r="E122" s="257"/>
      <c r="F122" s="257"/>
      <c r="G122" s="257"/>
      <c r="H122" s="257"/>
      <c r="I122" s="257"/>
      <c r="J122" s="258">
        <f>+O9+O20+O58+O73+O83+O93+O102</f>
        <v>640</v>
      </c>
      <c r="K122" s="258"/>
      <c r="L122" s="253">
        <f t="shared" si="1"/>
        <v>8.8888888888888893</v>
      </c>
      <c r="M122" s="253"/>
      <c r="O122" s="259" t="s">
        <v>49</v>
      </c>
      <c r="P122" s="259"/>
      <c r="Q122" s="259"/>
      <c r="R122" s="259"/>
      <c r="S122" s="259"/>
      <c r="T122" s="258">
        <f>+W102+W83+W73+W30+W20+W9</f>
        <v>520</v>
      </c>
      <c r="U122" s="258"/>
      <c r="V122" s="253">
        <f t="shared" si="2"/>
        <v>7.2222222222222223</v>
      </c>
      <c r="W122" s="253"/>
      <c r="Y122" s="8" t="s">
        <v>33</v>
      </c>
      <c r="Z122" s="254" t="str">
        <f>P103</f>
        <v>DESARROLLO DEL TRABAJO DE TITULACIÓN</v>
      </c>
      <c r="AA122" s="255"/>
      <c r="AB122" s="255"/>
      <c r="AC122" s="255"/>
      <c r="AD122" s="256"/>
      <c r="AE122" s="266">
        <f>+S102</f>
        <v>200</v>
      </c>
      <c r="AF122" s="267"/>
    </row>
    <row r="123" spans="4:32" ht="20.25" customHeight="1" x14ac:dyDescent="0.25">
      <c r="D123" s="257" t="s">
        <v>50</v>
      </c>
      <c r="E123" s="257"/>
      <c r="F123" s="257"/>
      <c r="G123" s="257"/>
      <c r="H123" s="257"/>
      <c r="I123" s="257"/>
      <c r="J123" s="258">
        <f>+O30+O43</f>
        <v>160</v>
      </c>
      <c r="K123" s="258"/>
      <c r="L123" s="253">
        <f t="shared" si="1"/>
        <v>2.2222222222222223</v>
      </c>
      <c r="M123" s="253"/>
      <c r="O123" s="261" t="s">
        <v>51</v>
      </c>
      <c r="P123" s="261"/>
      <c r="Q123" s="261"/>
      <c r="R123" s="261"/>
      <c r="S123" s="261"/>
      <c r="T123" s="258">
        <f>+AA102+AA97+AA93+AA43+AA20+AA9+AA73</f>
        <v>320</v>
      </c>
      <c r="U123" s="258"/>
      <c r="V123" s="253">
        <f t="shared" si="2"/>
        <v>4.4444444444444446</v>
      </c>
      <c r="W123" s="253"/>
      <c r="Y123" s="262" t="s">
        <v>9</v>
      </c>
      <c r="Z123" s="262"/>
      <c r="AA123" s="262"/>
      <c r="AB123" s="262"/>
      <c r="AC123" s="262"/>
      <c r="AD123" s="262"/>
      <c r="AE123" s="264">
        <f>SUM(AE120:AF122)</f>
        <v>400</v>
      </c>
      <c r="AF123" s="265"/>
    </row>
    <row r="124" spans="4:32" ht="20.25" customHeight="1" x14ac:dyDescent="0.25">
      <c r="D124" s="257" t="s">
        <v>52</v>
      </c>
      <c r="E124" s="257"/>
      <c r="F124" s="257"/>
      <c r="G124" s="257"/>
      <c r="H124" s="257"/>
      <c r="I124" s="257"/>
      <c r="J124" s="258">
        <f>+S102+S97+S93</f>
        <v>400</v>
      </c>
      <c r="K124" s="258"/>
      <c r="L124" s="253">
        <f t="shared" si="1"/>
        <v>5.5555555555555554</v>
      </c>
      <c r="M124" s="253"/>
      <c r="O124" s="263" t="s">
        <v>53</v>
      </c>
      <c r="P124" s="263"/>
      <c r="Q124" s="263"/>
      <c r="R124" s="263"/>
      <c r="S124" s="263"/>
      <c r="T124" s="260">
        <f>SUM(T119:U123)</f>
        <v>7200</v>
      </c>
      <c r="U124" s="260"/>
      <c r="V124" s="260">
        <f>SUM(V119:W123)</f>
        <v>100.00000000000001</v>
      </c>
      <c r="W124" s="260"/>
    </row>
    <row r="125" spans="4:32" x14ac:dyDescent="0.25">
      <c r="D125" s="281" t="s">
        <v>53</v>
      </c>
      <c r="E125" s="281"/>
      <c r="F125" s="281"/>
      <c r="G125" s="281"/>
      <c r="H125" s="281"/>
      <c r="I125" s="281"/>
      <c r="J125" s="260">
        <f>SUM(J119:K124)</f>
        <v>7200</v>
      </c>
      <c r="K125" s="260"/>
      <c r="L125" s="282">
        <f>SUM(L119:M124)</f>
        <v>100.00000000000001</v>
      </c>
      <c r="M125" s="283"/>
    </row>
    <row r="126" spans="4:32" ht="3.75" customHeight="1" x14ac:dyDescent="0.25"/>
    <row r="128" spans="4:32" x14ac:dyDescent="0.25">
      <c r="O128" t="str">
        <f>O119</f>
        <v>Fundamentos teóricos</v>
      </c>
      <c r="P128">
        <f>T119</f>
        <v>2560</v>
      </c>
    </row>
    <row r="129" spans="4:16" x14ac:dyDescent="0.25">
      <c r="D129" t="str">
        <f>D119</f>
        <v>Horas de docencia</v>
      </c>
      <c r="E129">
        <f>J119</f>
        <v>2400</v>
      </c>
      <c r="F129" s="5"/>
      <c r="O129" t="str">
        <f t="shared" ref="O129:O132" si="3">O120</f>
        <v>Praxs profesional</v>
      </c>
      <c r="P129">
        <f t="shared" ref="P129:P132" si="4">T120</f>
        <v>3080</v>
      </c>
    </row>
    <row r="130" spans="4:16" x14ac:dyDescent="0.25">
      <c r="D130" t="str">
        <f t="shared" ref="D130:D134" si="5">D120</f>
        <v>Horas de prácticas de aplicación y experimentación del aprendizaje</v>
      </c>
      <c r="E130">
        <f t="shared" ref="E130:E134" si="6">J120</f>
        <v>880</v>
      </c>
      <c r="O130" t="str">
        <f t="shared" si="3"/>
        <v>Epistemología y metodología de investigación</v>
      </c>
      <c r="P130">
        <f t="shared" si="4"/>
        <v>720</v>
      </c>
    </row>
    <row r="131" spans="4:16" x14ac:dyDescent="0.25">
      <c r="D131" t="str">
        <f t="shared" si="5"/>
        <v>Horas de trabajo autónomo</v>
      </c>
      <c r="E131">
        <f t="shared" si="6"/>
        <v>2720</v>
      </c>
      <c r="O131" t="str">
        <f t="shared" si="3"/>
        <v>Integración de contextos, saberes y cultura</v>
      </c>
      <c r="P131">
        <f t="shared" si="4"/>
        <v>520</v>
      </c>
    </row>
    <row r="132" spans="4:16" x14ac:dyDescent="0.25">
      <c r="D132" t="str">
        <f t="shared" si="5"/>
        <v>Horas de prácticas preprofesional</v>
      </c>
      <c r="E132">
        <f t="shared" si="6"/>
        <v>640</v>
      </c>
      <c r="O132" t="str">
        <f t="shared" si="3"/>
        <v>Comunicación y lenguaje</v>
      </c>
      <c r="P132">
        <f t="shared" si="4"/>
        <v>320</v>
      </c>
    </row>
    <row r="133" spans="4:16" x14ac:dyDescent="0.25">
      <c r="D133" t="str">
        <f t="shared" si="5"/>
        <v>Horas de Vinculación</v>
      </c>
      <c r="E133">
        <f t="shared" si="6"/>
        <v>160</v>
      </c>
    </row>
    <row r="134" spans="4:16" x14ac:dyDescent="0.25">
      <c r="D134" t="str">
        <f t="shared" si="5"/>
        <v>Horas del trabajo de titulación</v>
      </c>
      <c r="E134">
        <f t="shared" si="6"/>
        <v>400</v>
      </c>
    </row>
  </sheetData>
  <mergeCells count="502">
    <mergeCell ref="AH20:AH29"/>
    <mergeCell ref="AI20:AI29"/>
    <mergeCell ref="AJ20:AJ29"/>
    <mergeCell ref="AH30:AH42"/>
    <mergeCell ref="AI30:AI42"/>
    <mergeCell ref="AJ30:AJ42"/>
    <mergeCell ref="AH43:AH57"/>
    <mergeCell ref="AI43:AI57"/>
    <mergeCell ref="AJ43:AJ57"/>
    <mergeCell ref="AH58:AH72"/>
    <mergeCell ref="AI58:AI72"/>
    <mergeCell ref="AJ58:AJ72"/>
    <mergeCell ref="AH73:AH82"/>
    <mergeCell ref="AI73:AI82"/>
    <mergeCell ref="AJ73:AJ82"/>
    <mergeCell ref="AH83:AH92"/>
    <mergeCell ref="AI83:AI92"/>
    <mergeCell ref="AH93:AH101"/>
    <mergeCell ref="AI93:AI101"/>
    <mergeCell ref="AJ93:AJ101"/>
    <mergeCell ref="AH102:AH110"/>
    <mergeCell ref="AI102:AI110"/>
    <mergeCell ref="AJ102:AJ110"/>
    <mergeCell ref="AJ83:AJ92"/>
    <mergeCell ref="E14:F14"/>
    <mergeCell ref="D15:F16"/>
    <mergeCell ref="G17:G18"/>
    <mergeCell ref="AH9:AH19"/>
    <mergeCell ref="AI9:AI19"/>
    <mergeCell ref="AJ9:AJ19"/>
    <mergeCell ref="U20:V20"/>
    <mergeCell ref="Q30:R30"/>
    <mergeCell ref="U30:V30"/>
    <mergeCell ref="J117:M117"/>
    <mergeCell ref="C9:C42"/>
    <mergeCell ref="C43:C92"/>
    <mergeCell ref="G65:G66"/>
    <mergeCell ref="K65:K66"/>
    <mergeCell ref="L58:N66"/>
    <mergeCell ref="E62:F62"/>
    <mergeCell ref="G62:G64"/>
    <mergeCell ref="D63:F64"/>
    <mergeCell ref="E34:F34"/>
    <mergeCell ref="D35:F35"/>
    <mergeCell ref="K30:K35"/>
    <mergeCell ref="H31:J35"/>
    <mergeCell ref="D25:F26"/>
    <mergeCell ref="H21:J26"/>
    <mergeCell ref="G20:G21"/>
    <mergeCell ref="H18:I18"/>
    <mergeCell ref="H41:I41"/>
    <mergeCell ref="J41:K41"/>
    <mergeCell ref="L41:N41"/>
    <mergeCell ref="L30:N37"/>
    <mergeCell ref="T84:V89"/>
    <mergeCell ref="J91:K91"/>
    <mergeCell ref="H71:I71"/>
    <mergeCell ref="AA17:AA18"/>
    <mergeCell ref="AA9:AA16"/>
    <mergeCell ref="X10:Z16"/>
    <mergeCell ref="S20:S26"/>
    <mergeCell ref="K9:K11"/>
    <mergeCell ref="L20:N28"/>
    <mergeCell ref="O20:O26"/>
    <mergeCell ref="K20:K26"/>
    <mergeCell ref="W30:W39"/>
    <mergeCell ref="J18:K18"/>
    <mergeCell ref="L18:N18"/>
    <mergeCell ref="S17:S18"/>
    <mergeCell ref="W17:W18"/>
    <mergeCell ref="P10:R16"/>
    <mergeCell ref="S9:S16"/>
    <mergeCell ref="W9:W16"/>
    <mergeCell ref="W27:W28"/>
    <mergeCell ref="AA27:AA28"/>
    <mergeCell ref="O27:O28"/>
    <mergeCell ref="S27:S28"/>
    <mergeCell ref="Q20:R20"/>
    <mergeCell ref="H89:N89"/>
    <mergeCell ref="O65:O66"/>
    <mergeCell ref="O58:O64"/>
    <mergeCell ref="H59:J64"/>
    <mergeCell ref="K58:K64"/>
    <mergeCell ref="L73:N77"/>
    <mergeCell ref="I78:N78"/>
    <mergeCell ref="I88:N88"/>
    <mergeCell ref="S90:S91"/>
    <mergeCell ref="G14:G16"/>
    <mergeCell ref="L83:N87"/>
    <mergeCell ref="D79:F79"/>
    <mergeCell ref="D82:G82"/>
    <mergeCell ref="H82:AA82"/>
    <mergeCell ref="S80:S81"/>
    <mergeCell ref="W80:W81"/>
    <mergeCell ref="AA80:AA81"/>
    <mergeCell ref="H81:I81"/>
    <mergeCell ref="J81:K81"/>
    <mergeCell ref="L81:N81"/>
    <mergeCell ref="H79:N79"/>
    <mergeCell ref="T10:V16"/>
    <mergeCell ref="O36:O37"/>
    <mergeCell ref="S70:S71"/>
    <mergeCell ref="K50:K51"/>
    <mergeCell ref="E47:F47"/>
    <mergeCell ref="G47:G49"/>
    <mergeCell ref="W83:W89"/>
    <mergeCell ref="G80:G81"/>
    <mergeCell ref="H80:I80"/>
    <mergeCell ref="S55:S56"/>
    <mergeCell ref="H56:I56"/>
    <mergeCell ref="J56:K56"/>
    <mergeCell ref="D125:I125"/>
    <mergeCell ref="J125:K125"/>
    <mergeCell ref="L125:M125"/>
    <mergeCell ref="D124:I124"/>
    <mergeCell ref="J124:K124"/>
    <mergeCell ref="L124:M124"/>
    <mergeCell ref="J119:K119"/>
    <mergeCell ref="K27:K28"/>
    <mergeCell ref="G95:G96"/>
    <mergeCell ref="D107:F107"/>
    <mergeCell ref="D117:I117"/>
    <mergeCell ref="D118:I118"/>
    <mergeCell ref="J118:K118"/>
    <mergeCell ref="K99:K100"/>
    <mergeCell ref="H94:J98"/>
    <mergeCell ref="L118:M118"/>
    <mergeCell ref="K102:K107"/>
    <mergeCell ref="L102:N109"/>
    <mergeCell ref="G50:G51"/>
    <mergeCell ref="H68:N69"/>
    <mergeCell ref="G70:G71"/>
    <mergeCell ref="H70:I70"/>
    <mergeCell ref="J70:K70"/>
    <mergeCell ref="L70:N70"/>
    <mergeCell ref="AF9:AF19"/>
    <mergeCell ref="AB20:AB29"/>
    <mergeCell ref="AC20:AC29"/>
    <mergeCell ref="AD20:AD29"/>
    <mergeCell ref="AE20:AE29"/>
    <mergeCell ref="AF20:AF29"/>
    <mergeCell ref="AB9:AB19"/>
    <mergeCell ref="AC9:AC19"/>
    <mergeCell ref="AC30:AC42"/>
    <mergeCell ref="AB30:AB42"/>
    <mergeCell ref="AE30:AE42"/>
    <mergeCell ref="AF30:AF42"/>
    <mergeCell ref="AD30:AD42"/>
    <mergeCell ref="B73:B82"/>
    <mergeCell ref="E73:F73"/>
    <mergeCell ref="G73:G75"/>
    <mergeCell ref="I73:J73"/>
    <mergeCell ref="K73:K75"/>
    <mergeCell ref="O73:O75"/>
    <mergeCell ref="D59:F59"/>
    <mergeCell ref="P59:R69"/>
    <mergeCell ref="S58:S69"/>
    <mergeCell ref="O70:O71"/>
    <mergeCell ref="G60:G61"/>
    <mergeCell ref="E67:F67"/>
    <mergeCell ref="G67:G69"/>
    <mergeCell ref="O67:O69"/>
    <mergeCell ref="D68:F69"/>
    <mergeCell ref="I67:N67"/>
    <mergeCell ref="B58:B72"/>
    <mergeCell ref="E58:F58"/>
    <mergeCell ref="G58:G59"/>
    <mergeCell ref="I58:J58"/>
    <mergeCell ref="D72:G72"/>
    <mergeCell ref="J80:K80"/>
    <mergeCell ref="L80:N80"/>
    <mergeCell ref="O80:O81"/>
    <mergeCell ref="B9:B19"/>
    <mergeCell ref="H19:AA19"/>
    <mergeCell ref="D19:G19"/>
    <mergeCell ref="D29:G29"/>
    <mergeCell ref="H29:AA29"/>
    <mergeCell ref="D42:G42"/>
    <mergeCell ref="H42:AA42"/>
    <mergeCell ref="O88:O89"/>
    <mergeCell ref="D89:F89"/>
    <mergeCell ref="T59:V69"/>
    <mergeCell ref="X59:Z69"/>
    <mergeCell ref="Q58:R58"/>
    <mergeCell ref="B20:B29"/>
    <mergeCell ref="B30:B42"/>
    <mergeCell ref="O17:O18"/>
    <mergeCell ref="O14:O16"/>
    <mergeCell ref="P31:R39"/>
    <mergeCell ref="P21:R26"/>
    <mergeCell ref="O52:O54"/>
    <mergeCell ref="D53:F54"/>
    <mergeCell ref="I52:N52"/>
    <mergeCell ref="O50:O51"/>
    <mergeCell ref="O55:O56"/>
    <mergeCell ref="G55:G56"/>
    <mergeCell ref="AE123:AF123"/>
    <mergeCell ref="AE121:AF121"/>
    <mergeCell ref="AE122:AF122"/>
    <mergeCell ref="AE119:AF119"/>
    <mergeCell ref="D120:I120"/>
    <mergeCell ref="J120:K120"/>
    <mergeCell ref="L120:M120"/>
    <mergeCell ref="O120:S120"/>
    <mergeCell ref="T120:U120"/>
    <mergeCell ref="V120:W120"/>
    <mergeCell ref="Z120:AD120"/>
    <mergeCell ref="AE120:AF120"/>
    <mergeCell ref="T121:U121"/>
    <mergeCell ref="V121:W121"/>
    <mergeCell ref="T119:U119"/>
    <mergeCell ref="V119:W119"/>
    <mergeCell ref="Z119:AD119"/>
    <mergeCell ref="L119:M119"/>
    <mergeCell ref="Z121:AD121"/>
    <mergeCell ref="D122:I122"/>
    <mergeCell ref="J122:K122"/>
    <mergeCell ref="L122:M122"/>
    <mergeCell ref="O122:S122"/>
    <mergeCell ref="T122:U122"/>
    <mergeCell ref="V122:W122"/>
    <mergeCell ref="Z122:AD122"/>
    <mergeCell ref="D121:I121"/>
    <mergeCell ref="J121:K121"/>
    <mergeCell ref="L121:M121"/>
    <mergeCell ref="O121:S121"/>
    <mergeCell ref="D119:I119"/>
    <mergeCell ref="T124:U124"/>
    <mergeCell ref="V124:W124"/>
    <mergeCell ref="D123:I123"/>
    <mergeCell ref="J123:K123"/>
    <mergeCell ref="L123:M123"/>
    <mergeCell ref="O123:S123"/>
    <mergeCell ref="T123:U123"/>
    <mergeCell ref="V123:W123"/>
    <mergeCell ref="Y123:AD123"/>
    <mergeCell ref="O124:S124"/>
    <mergeCell ref="O119:S119"/>
    <mergeCell ref="O118:S118"/>
    <mergeCell ref="AA102:AA107"/>
    <mergeCell ref="AB102:AB110"/>
    <mergeCell ref="AC102:AC110"/>
    <mergeCell ref="AD102:AD110"/>
    <mergeCell ref="AE102:AE110"/>
    <mergeCell ref="AF102:AF110"/>
    <mergeCell ref="Q102:R102"/>
    <mergeCell ref="S102:S107"/>
    <mergeCell ref="U102:V102"/>
    <mergeCell ref="W102:W107"/>
    <mergeCell ref="Y102:Z102"/>
    <mergeCell ref="T103:V107"/>
    <mergeCell ref="X103:Z107"/>
    <mergeCell ref="W108:W109"/>
    <mergeCell ref="AA108:AA109"/>
    <mergeCell ref="H110:AA110"/>
    <mergeCell ref="O108:O109"/>
    <mergeCell ref="S108:S109"/>
    <mergeCell ref="K108:K109"/>
    <mergeCell ref="T118:U118"/>
    <mergeCell ref="V118:W118"/>
    <mergeCell ref="Y118:AF118"/>
    <mergeCell ref="O102:O107"/>
    <mergeCell ref="B102:B110"/>
    <mergeCell ref="E102:F102"/>
    <mergeCell ref="G102:G103"/>
    <mergeCell ref="I102:J102"/>
    <mergeCell ref="D103:F103"/>
    <mergeCell ref="G104:G105"/>
    <mergeCell ref="D110:G110"/>
    <mergeCell ref="G108:G109"/>
    <mergeCell ref="E106:F106"/>
    <mergeCell ref="G106:G107"/>
    <mergeCell ref="H103:J107"/>
    <mergeCell ref="C93:C110"/>
    <mergeCell ref="D98:F98"/>
    <mergeCell ref="P44:R54"/>
    <mergeCell ref="AC93:AC101"/>
    <mergeCell ref="AD93:AD101"/>
    <mergeCell ref="AE93:AE101"/>
    <mergeCell ref="AF93:AF101"/>
    <mergeCell ref="D94:F94"/>
    <mergeCell ref="T94:V98"/>
    <mergeCell ref="Q93:R93"/>
    <mergeCell ref="U93:V93"/>
    <mergeCell ref="W93:W98"/>
    <mergeCell ref="Y93:Z93"/>
    <mergeCell ref="E97:F97"/>
    <mergeCell ref="G97:G98"/>
    <mergeCell ref="AB93:AB101"/>
    <mergeCell ref="K93:K98"/>
    <mergeCell ref="O93:O98"/>
    <mergeCell ref="W99:W100"/>
    <mergeCell ref="AA99:AA100"/>
    <mergeCell ref="L93:N100"/>
    <mergeCell ref="U58:V58"/>
    <mergeCell ref="W58:W69"/>
    <mergeCell ref="Y58:Z58"/>
    <mergeCell ref="H72:AA72"/>
    <mergeCell ref="L91:N91"/>
    <mergeCell ref="AC83:AC92"/>
    <mergeCell ref="A93:A110"/>
    <mergeCell ref="B93:B101"/>
    <mergeCell ref="E93:F93"/>
    <mergeCell ref="G93:G94"/>
    <mergeCell ref="I93:J93"/>
    <mergeCell ref="B83:B92"/>
    <mergeCell ref="D101:G101"/>
    <mergeCell ref="H101:AA101"/>
    <mergeCell ref="G99:G100"/>
    <mergeCell ref="O99:O100"/>
    <mergeCell ref="S99:S100"/>
    <mergeCell ref="W90:W91"/>
    <mergeCell ref="AA90:AA91"/>
    <mergeCell ref="H91:I91"/>
    <mergeCell ref="A43:A92"/>
    <mergeCell ref="G90:G91"/>
    <mergeCell ref="H90:I90"/>
    <mergeCell ref="J90:K90"/>
    <mergeCell ref="L90:N90"/>
    <mergeCell ref="O90:O91"/>
    <mergeCell ref="O86:O87"/>
    <mergeCell ref="D92:G92"/>
    <mergeCell ref="H92:AA92"/>
    <mergeCell ref="H44:J49"/>
    <mergeCell ref="AB73:AB82"/>
    <mergeCell ref="AD83:AD92"/>
    <mergeCell ref="AE83:AE92"/>
    <mergeCell ref="AF83:AF92"/>
    <mergeCell ref="D84:F85"/>
    <mergeCell ref="H84:J85"/>
    <mergeCell ref="P84:R89"/>
    <mergeCell ref="X84:Z89"/>
    <mergeCell ref="Q83:R83"/>
    <mergeCell ref="S83:S89"/>
    <mergeCell ref="U83:V83"/>
    <mergeCell ref="Y83:Z83"/>
    <mergeCell ref="AA83:AA89"/>
    <mergeCell ref="E83:F83"/>
    <mergeCell ref="G83:G85"/>
    <mergeCell ref="I83:J83"/>
    <mergeCell ref="K83:K85"/>
    <mergeCell ref="O83:O85"/>
    <mergeCell ref="G86:G87"/>
    <mergeCell ref="K86:K87"/>
    <mergeCell ref="E88:F88"/>
    <mergeCell ref="G88:G89"/>
    <mergeCell ref="AB83:AB92"/>
    <mergeCell ref="AC73:AC82"/>
    <mergeCell ref="AD73:AD82"/>
    <mergeCell ref="AE73:AE82"/>
    <mergeCell ref="AF73:AF82"/>
    <mergeCell ref="D74:F75"/>
    <mergeCell ref="H74:J75"/>
    <mergeCell ref="P74:R79"/>
    <mergeCell ref="T74:V79"/>
    <mergeCell ref="X74:Z79"/>
    <mergeCell ref="Q73:R73"/>
    <mergeCell ref="S73:S79"/>
    <mergeCell ref="U73:V73"/>
    <mergeCell ref="W73:W79"/>
    <mergeCell ref="Y73:Z73"/>
    <mergeCell ref="AA73:AA79"/>
    <mergeCell ref="G76:G77"/>
    <mergeCell ref="K76:K77"/>
    <mergeCell ref="O76:O77"/>
    <mergeCell ref="E78:F78"/>
    <mergeCell ref="G78:G79"/>
    <mergeCell ref="O78:O79"/>
    <mergeCell ref="K43:K49"/>
    <mergeCell ref="O43:O49"/>
    <mergeCell ref="L56:N56"/>
    <mergeCell ref="AC58:AC72"/>
    <mergeCell ref="AD58:AD72"/>
    <mergeCell ref="AE58:AE72"/>
    <mergeCell ref="AF58:AF72"/>
    <mergeCell ref="AA58:AA69"/>
    <mergeCell ref="AB58:AB72"/>
    <mergeCell ref="AA70:AA71"/>
    <mergeCell ref="J71:K71"/>
    <mergeCell ref="L71:N71"/>
    <mergeCell ref="W70:W71"/>
    <mergeCell ref="AF43:AF57"/>
    <mergeCell ref="AB43:AB57"/>
    <mergeCell ref="AC43:AC57"/>
    <mergeCell ref="W55:W56"/>
    <mergeCell ref="AA55:AA56"/>
    <mergeCell ref="AD43:AD57"/>
    <mergeCell ref="AE43:AE57"/>
    <mergeCell ref="H53:N54"/>
    <mergeCell ref="L43:N51"/>
    <mergeCell ref="T44:V54"/>
    <mergeCell ref="X44:Z54"/>
    <mergeCell ref="H55:I55"/>
    <mergeCell ref="J55:K55"/>
    <mergeCell ref="B43:B57"/>
    <mergeCell ref="E43:F43"/>
    <mergeCell ref="G43:G44"/>
    <mergeCell ref="G40:G41"/>
    <mergeCell ref="H40:I40"/>
    <mergeCell ref="J40:K40"/>
    <mergeCell ref="L40:N40"/>
    <mergeCell ref="G52:G54"/>
    <mergeCell ref="D48:F49"/>
    <mergeCell ref="D44:F44"/>
    <mergeCell ref="E52:F52"/>
    <mergeCell ref="L55:N55"/>
    <mergeCell ref="D57:G57"/>
    <mergeCell ref="H57:AA57"/>
    <mergeCell ref="G45:G46"/>
    <mergeCell ref="U43:V43"/>
    <mergeCell ref="W43:W54"/>
    <mergeCell ref="Y43:Z43"/>
    <mergeCell ref="AA43:AA54"/>
    <mergeCell ref="I43:J43"/>
    <mergeCell ref="Q43:R43"/>
    <mergeCell ref="S43:S54"/>
    <mergeCell ref="O38:O39"/>
    <mergeCell ref="G32:G33"/>
    <mergeCell ref="Y30:Z30"/>
    <mergeCell ref="AA30:AA39"/>
    <mergeCell ref="W40:W41"/>
    <mergeCell ref="AA40:AA41"/>
    <mergeCell ref="O40:O41"/>
    <mergeCell ref="S40:S41"/>
    <mergeCell ref="X31:Z39"/>
    <mergeCell ref="H39:N39"/>
    <mergeCell ref="G34:G35"/>
    <mergeCell ref="G36:G37"/>
    <mergeCell ref="T31:V39"/>
    <mergeCell ref="S30:S39"/>
    <mergeCell ref="E20:F20"/>
    <mergeCell ref="I20:J20"/>
    <mergeCell ref="D21:F21"/>
    <mergeCell ref="E38:F38"/>
    <mergeCell ref="G38:G39"/>
    <mergeCell ref="G27:G28"/>
    <mergeCell ref="K36:K37"/>
    <mergeCell ref="E30:F30"/>
    <mergeCell ref="G30:G31"/>
    <mergeCell ref="I30:J30"/>
    <mergeCell ref="I38:N38"/>
    <mergeCell ref="D31:F31"/>
    <mergeCell ref="D39:F39"/>
    <mergeCell ref="E24:F24"/>
    <mergeCell ref="G24:G26"/>
    <mergeCell ref="W20:W26"/>
    <mergeCell ref="Y20:Z20"/>
    <mergeCell ref="T21:V26"/>
    <mergeCell ref="X21:Z26"/>
    <mergeCell ref="O30:O35"/>
    <mergeCell ref="A1:AF1"/>
    <mergeCell ref="A5:AA5"/>
    <mergeCell ref="AB5:AF5"/>
    <mergeCell ref="A6:A8"/>
    <mergeCell ref="B6:B8"/>
    <mergeCell ref="C6:C8"/>
    <mergeCell ref="D6:AA6"/>
    <mergeCell ref="AB6:AB8"/>
    <mergeCell ref="AC6:AC8"/>
    <mergeCell ref="AD6:AD8"/>
    <mergeCell ref="AE6:AE8"/>
    <mergeCell ref="AF6:AF8"/>
    <mergeCell ref="D7:G8"/>
    <mergeCell ref="H7:O7"/>
    <mergeCell ref="P7:S8"/>
    <mergeCell ref="T7:W8"/>
    <mergeCell ref="X7:AA8"/>
    <mergeCell ref="H8:K8"/>
    <mergeCell ref="L8:O8"/>
    <mergeCell ref="A2:AF2"/>
    <mergeCell ref="A9:A42"/>
    <mergeCell ref="Y9:Z9"/>
    <mergeCell ref="AD9:AD19"/>
    <mergeCell ref="AE9:AE19"/>
    <mergeCell ref="O9:O11"/>
    <mergeCell ref="Q9:R9"/>
    <mergeCell ref="U9:V9"/>
    <mergeCell ref="G22:G23"/>
    <mergeCell ref="D10:F11"/>
    <mergeCell ref="E9:F9"/>
    <mergeCell ref="G9:G11"/>
    <mergeCell ref="I9:J9"/>
    <mergeCell ref="G12:G13"/>
    <mergeCell ref="AA20:AA26"/>
    <mergeCell ref="H10:J11"/>
    <mergeCell ref="K12:K13"/>
    <mergeCell ref="O12:O13"/>
    <mergeCell ref="L9:N13"/>
    <mergeCell ref="H15:N16"/>
    <mergeCell ref="H17:I17"/>
    <mergeCell ref="J17:K17"/>
    <mergeCell ref="L17:N17"/>
    <mergeCell ref="I14:N14"/>
    <mergeCell ref="P103:R109"/>
    <mergeCell ref="P94:R96"/>
    <mergeCell ref="Q97:R97"/>
    <mergeCell ref="P98:R100"/>
    <mergeCell ref="S97:S98"/>
    <mergeCell ref="S95:S96"/>
    <mergeCell ref="X94:Z98"/>
    <mergeCell ref="AA93:AA98"/>
    <mergeCell ref="S93:S94"/>
  </mergeCells>
  <pageMargins left="0.23622047244094491" right="0.23622047244094491" top="0.35433070866141736" bottom="0.35433070866141736" header="0.31496062992125984" footer="0.31496062992125984"/>
  <pageSetup paperSize="9" scale="4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1"/>
  <sheetViews>
    <sheetView topLeftCell="B46" zoomScale="115" zoomScaleNormal="115" workbookViewId="0">
      <selection activeCell="E65" sqref="E65"/>
    </sheetView>
  </sheetViews>
  <sheetFormatPr baseColWidth="10" defaultRowHeight="15" x14ac:dyDescent="0.25"/>
  <cols>
    <col min="1" max="1" width="6.42578125" customWidth="1"/>
    <col min="2" max="2" width="5.5703125" customWidth="1"/>
    <col min="3" max="3" width="9.7109375" customWidth="1"/>
    <col min="4" max="4" width="30.28515625" customWidth="1"/>
    <col min="5" max="5" width="18.7109375" customWidth="1"/>
    <col min="6" max="6" width="17.7109375" hidden="1" customWidth="1"/>
    <col min="7" max="8" width="10.7109375" style="54" customWidth="1"/>
    <col min="9" max="9" width="10.85546875" style="54" customWidth="1"/>
    <col min="10" max="10" width="10.140625" style="54" customWidth="1"/>
    <col min="11" max="11" width="9.7109375" style="54" customWidth="1"/>
    <col min="12" max="12" width="9.28515625" style="54" customWidth="1"/>
    <col min="13" max="13" width="9.85546875" style="54" customWidth="1"/>
    <col min="14" max="20" width="0" hidden="1" customWidth="1"/>
  </cols>
  <sheetData>
    <row r="1" spans="1:20" ht="22.5" x14ac:dyDescent="0.3">
      <c r="A1" s="307" t="s">
        <v>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</row>
    <row r="2" spans="1:20" ht="15.75" x14ac:dyDescent="0.25">
      <c r="A2" s="308" t="s">
        <v>54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20" ht="6.7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20" x14ac:dyDescent="0.25">
      <c r="A4" s="309" t="s">
        <v>205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</row>
    <row r="5" spans="1:20" x14ac:dyDescent="0.25">
      <c r="A5" s="309" t="s">
        <v>220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</row>
    <row r="6" spans="1:20" ht="6.75" customHeight="1" x14ac:dyDescent="0.25"/>
    <row r="7" spans="1:20" ht="23.25" customHeight="1" x14ac:dyDescent="0.25">
      <c r="A7" s="305" t="s">
        <v>206</v>
      </c>
      <c r="B7" s="310" t="s">
        <v>207</v>
      </c>
      <c r="C7" s="310" t="s">
        <v>208</v>
      </c>
      <c r="D7" s="312" t="s">
        <v>209</v>
      </c>
      <c r="E7" s="314" t="s">
        <v>210</v>
      </c>
      <c r="F7" s="314"/>
      <c r="G7" s="303" t="s">
        <v>211</v>
      </c>
      <c r="H7" s="303" t="s">
        <v>212</v>
      </c>
      <c r="I7" s="303" t="s">
        <v>213</v>
      </c>
      <c r="J7" s="303" t="s">
        <v>214</v>
      </c>
      <c r="K7" s="303" t="s">
        <v>215</v>
      </c>
      <c r="L7" s="303" t="s">
        <v>216</v>
      </c>
      <c r="M7" s="305" t="s">
        <v>53</v>
      </c>
    </row>
    <row r="8" spans="1:20" x14ac:dyDescent="0.25">
      <c r="A8" s="306"/>
      <c r="B8" s="311"/>
      <c r="C8" s="311"/>
      <c r="D8" s="313"/>
      <c r="E8" s="55" t="s">
        <v>217</v>
      </c>
      <c r="F8" s="55" t="s">
        <v>218</v>
      </c>
      <c r="G8" s="304"/>
      <c r="H8" s="304"/>
      <c r="I8" s="304"/>
      <c r="J8" s="304"/>
      <c r="K8" s="304"/>
      <c r="L8" s="304"/>
      <c r="M8" s="306"/>
    </row>
    <row r="9" spans="1:20" x14ac:dyDescent="0.25">
      <c r="A9" s="56" t="s">
        <v>17</v>
      </c>
      <c r="B9" s="57">
        <v>1</v>
      </c>
      <c r="C9" s="58" t="str">
        <f>Derecho!$E$9</f>
        <v>DR.1.01</v>
      </c>
      <c r="D9" s="59" t="str">
        <f>Derecho!$D$10</f>
        <v>HISTORIA DEL DERECHO</v>
      </c>
      <c r="E9" s="60"/>
      <c r="F9" s="60"/>
      <c r="G9" s="61">
        <f>Derecho!D13</f>
        <v>64</v>
      </c>
      <c r="H9" s="61">
        <f>Derecho!E13</f>
        <v>16</v>
      </c>
      <c r="I9" s="61">
        <f>Derecho!F13</f>
        <v>80</v>
      </c>
      <c r="J9" s="61"/>
      <c r="K9" s="61"/>
      <c r="L9" s="61"/>
      <c r="M9" s="62">
        <f>SUM(G9:L9)</f>
        <v>160</v>
      </c>
      <c r="N9">
        <f t="shared" ref="N9:S9" si="0">SUM(G9:G14)</f>
        <v>304</v>
      </c>
      <c r="O9">
        <f t="shared" si="0"/>
        <v>160</v>
      </c>
      <c r="P9">
        <f t="shared" si="0"/>
        <v>296</v>
      </c>
      <c r="Q9">
        <f t="shared" si="0"/>
        <v>40</v>
      </c>
      <c r="R9">
        <f t="shared" si="0"/>
        <v>0</v>
      </c>
      <c r="S9">
        <f t="shared" si="0"/>
        <v>0</v>
      </c>
      <c r="T9">
        <f>SUM(N9:S9)</f>
        <v>800</v>
      </c>
    </row>
    <row r="10" spans="1:20" ht="24" x14ac:dyDescent="0.25">
      <c r="A10" s="56" t="s">
        <v>17</v>
      </c>
      <c r="B10" s="57">
        <v>2</v>
      </c>
      <c r="C10" s="58" t="str">
        <f>Derecho!$E$14</f>
        <v>DR.1.02</v>
      </c>
      <c r="D10" s="59" t="str">
        <f>Derecho!$D$15</f>
        <v>TEORÍA GENERAL DEL ESTADO Y DEL DERECHO</v>
      </c>
      <c r="E10" s="60"/>
      <c r="F10" s="60"/>
      <c r="G10" s="61">
        <f>Derecho!D18</f>
        <v>64</v>
      </c>
      <c r="H10" s="61">
        <f>Derecho!E18</f>
        <v>16</v>
      </c>
      <c r="I10" s="61">
        <f>Derecho!F18</f>
        <v>80</v>
      </c>
      <c r="J10" s="61"/>
      <c r="K10" s="61"/>
      <c r="L10" s="61"/>
      <c r="M10" s="62">
        <f t="shared" ref="M10:M53" si="1">SUM(G10:L10)</f>
        <v>160</v>
      </c>
      <c r="N10" t="e">
        <f>#REF!</f>
        <v>#REF!</v>
      </c>
      <c r="O10" t="e">
        <f>#REF!</f>
        <v>#REF!</v>
      </c>
      <c r="P10" t="e">
        <f>#REF!</f>
        <v>#REF!</v>
      </c>
    </row>
    <row r="11" spans="1:20" ht="24" x14ac:dyDescent="0.25">
      <c r="A11" s="56" t="s">
        <v>17</v>
      </c>
      <c r="B11" s="57">
        <v>3</v>
      </c>
      <c r="C11" s="58" t="str">
        <f>Derecho!$I$9</f>
        <v>DR. 1.03</v>
      </c>
      <c r="D11" s="59" t="str">
        <f>Derecho!$H$10</f>
        <v>CÁTEDRA INTEGRADORA:
SISTEMA SOCIO-JURÍDICO</v>
      </c>
      <c r="E11" s="60"/>
      <c r="F11" s="60"/>
      <c r="G11" s="63">
        <f>Derecho!H13</f>
        <v>64</v>
      </c>
      <c r="H11" s="63">
        <f>Derecho!I13</f>
        <v>64</v>
      </c>
      <c r="I11" s="63">
        <f>Derecho!J13</f>
        <v>32</v>
      </c>
      <c r="J11" s="61">
        <f>Derecho!O9</f>
        <v>40</v>
      </c>
      <c r="K11" s="61"/>
      <c r="L11" s="61"/>
      <c r="M11" s="62">
        <f t="shared" si="1"/>
        <v>200</v>
      </c>
    </row>
    <row r="12" spans="1:20" x14ac:dyDescent="0.25">
      <c r="A12" s="56" t="s">
        <v>17</v>
      </c>
      <c r="B12" s="57">
        <v>4</v>
      </c>
      <c r="C12" s="58" t="str">
        <f>Derecho!$I$14</f>
        <v>DR.1.04</v>
      </c>
      <c r="D12" s="59" t="str">
        <f>Derecho!$H$15</f>
        <v>CIENCIA Y ECONOMÍA POLÍTICA</v>
      </c>
      <c r="E12" s="60"/>
      <c r="F12" s="60"/>
      <c r="G12" s="63">
        <f>Derecho!H18</f>
        <v>64</v>
      </c>
      <c r="H12" s="63">
        <f>Derecho!J18</f>
        <v>16</v>
      </c>
      <c r="I12" s="63">
        <f>Derecho!L18</f>
        <v>80</v>
      </c>
      <c r="J12" s="61"/>
      <c r="K12" s="61"/>
      <c r="L12" s="61"/>
      <c r="M12" s="62">
        <f>SUM(G12:L12)</f>
        <v>160</v>
      </c>
    </row>
    <row r="13" spans="1:20" x14ac:dyDescent="0.25">
      <c r="A13" s="56" t="s">
        <v>17</v>
      </c>
      <c r="B13" s="57">
        <v>5</v>
      </c>
      <c r="C13" s="58" t="str">
        <f>Derecho!$Q$9</f>
        <v>DR.1.05</v>
      </c>
      <c r="D13" s="59" t="str">
        <f>Derecho!$P$10</f>
        <v>METODOLOGÍA DE LA INVESTIGACIÓN</v>
      </c>
      <c r="E13" s="60"/>
      <c r="F13" s="60"/>
      <c r="G13" s="63">
        <f>Derecho!P18</f>
        <v>32</v>
      </c>
      <c r="H13" s="63">
        <f>Derecho!Q18</f>
        <v>32</v>
      </c>
      <c r="I13" s="63">
        <f>Derecho!R18</f>
        <v>16</v>
      </c>
      <c r="J13" s="61"/>
      <c r="K13" s="61"/>
      <c r="L13" s="61"/>
      <c r="M13" s="62">
        <f t="shared" si="1"/>
        <v>80</v>
      </c>
    </row>
    <row r="14" spans="1:20" ht="24" x14ac:dyDescent="0.25">
      <c r="A14" s="56" t="s">
        <v>17</v>
      </c>
      <c r="B14" s="57">
        <v>6</v>
      </c>
      <c r="C14" s="58" t="str">
        <f>Derecho!$U$9</f>
        <v>DR.1.06</v>
      </c>
      <c r="D14" s="59" t="str">
        <f>Derecho!$T$10</f>
        <v>PENSAMIENTO LAICO Y PROYECTO DE VIDA</v>
      </c>
      <c r="E14" s="60"/>
      <c r="F14" s="60"/>
      <c r="G14" s="61">
        <f>Derecho!T18</f>
        <v>16</v>
      </c>
      <c r="H14" s="61">
        <f>Derecho!U18</f>
        <v>16</v>
      </c>
      <c r="I14" s="61">
        <f>Derecho!V18</f>
        <v>8</v>
      </c>
      <c r="J14" s="61"/>
      <c r="K14" s="61"/>
      <c r="L14" s="61"/>
      <c r="M14" s="62">
        <f t="shared" si="1"/>
        <v>40</v>
      </c>
    </row>
    <row r="15" spans="1:20" ht="20.100000000000001" customHeight="1" x14ac:dyDescent="0.25">
      <c r="A15" s="56" t="s">
        <v>23</v>
      </c>
      <c r="B15" s="57">
        <v>7</v>
      </c>
      <c r="C15" s="58" t="str">
        <f>Derecho!$E$20</f>
        <v>DR.2.01</v>
      </c>
      <c r="D15" s="64" t="str">
        <f>Derecho!$D$21</f>
        <v>DERECHO CONSTITUCIONAL</v>
      </c>
      <c r="E15" s="65" t="str">
        <f>C10</f>
        <v>DR.1.02</v>
      </c>
      <c r="F15" s="65"/>
      <c r="G15" s="61">
        <f>Derecho!D23</f>
        <v>64</v>
      </c>
      <c r="H15" s="61">
        <f>Derecho!E23</f>
        <v>16</v>
      </c>
      <c r="I15" s="61">
        <f>Derecho!F23</f>
        <v>80</v>
      </c>
      <c r="J15" s="61"/>
      <c r="K15" s="61"/>
      <c r="L15" s="61"/>
      <c r="M15" s="62">
        <f t="shared" si="1"/>
        <v>160</v>
      </c>
      <c r="N15">
        <f t="shared" ref="N15:S15" si="2">SUM(G15:G20)</f>
        <v>304</v>
      </c>
      <c r="O15">
        <f t="shared" si="2"/>
        <v>96</v>
      </c>
      <c r="P15">
        <f t="shared" si="2"/>
        <v>360</v>
      </c>
      <c r="Q15">
        <f t="shared" si="2"/>
        <v>40</v>
      </c>
      <c r="R15">
        <f t="shared" si="2"/>
        <v>0</v>
      </c>
      <c r="S15">
        <f t="shared" si="2"/>
        <v>0</v>
      </c>
      <c r="T15">
        <f>SUM(N15:S15)</f>
        <v>800</v>
      </c>
    </row>
    <row r="16" spans="1:20" x14ac:dyDescent="0.25">
      <c r="A16" s="56" t="s">
        <v>23</v>
      </c>
      <c r="B16" s="57">
        <v>8</v>
      </c>
      <c r="C16" s="58" t="str">
        <f>Derecho!$E$24</f>
        <v>DR.2.02</v>
      </c>
      <c r="D16" s="64" t="str">
        <f>Derecho!$D$25</f>
        <v>SOCIOLOGÍA JURÍDICA</v>
      </c>
      <c r="E16" s="65"/>
      <c r="F16" s="65"/>
      <c r="G16" s="61">
        <f>Derecho!D28</f>
        <v>48</v>
      </c>
      <c r="H16" s="61">
        <f>Derecho!E28</f>
        <v>16</v>
      </c>
      <c r="I16" s="61">
        <f>Derecho!F28</f>
        <v>56</v>
      </c>
      <c r="J16" s="61"/>
      <c r="K16" s="61"/>
      <c r="L16" s="61"/>
      <c r="M16" s="62">
        <f t="shared" si="1"/>
        <v>120</v>
      </c>
      <c r="N16" t="e">
        <f>#REF!</f>
        <v>#REF!</v>
      </c>
      <c r="O16" t="e">
        <f>#REF!</f>
        <v>#REF!</v>
      </c>
      <c r="P16" t="e">
        <f>#REF!</f>
        <v>#REF!</v>
      </c>
    </row>
    <row r="17" spans="1:20" ht="36" x14ac:dyDescent="0.25">
      <c r="A17" s="56" t="s">
        <v>23</v>
      </c>
      <c r="B17" s="57">
        <v>9</v>
      </c>
      <c r="C17" s="58" t="str">
        <f>Derecho!$I$20</f>
        <v>DR.2.03</v>
      </c>
      <c r="D17" s="64" t="str">
        <f>Derecho!$H$21</f>
        <v>CÁTEDRA INTEGRADORA:
RÉGIMEN SOCIO-ECONÓMICO, POLÍTICO Y CULTURAL DE ECUADOR</v>
      </c>
      <c r="E17" s="65" t="str">
        <f>C11</f>
        <v>DR. 1.03</v>
      </c>
      <c r="F17" s="65"/>
      <c r="G17" s="61">
        <f>Derecho!H28</f>
        <v>64</v>
      </c>
      <c r="H17" s="61">
        <f>Derecho!I28</f>
        <v>16</v>
      </c>
      <c r="I17" s="61">
        <f>Derecho!J28</f>
        <v>80</v>
      </c>
      <c r="J17" s="61">
        <f>Derecho!O20</f>
        <v>40</v>
      </c>
      <c r="K17" s="61"/>
      <c r="L17" s="61"/>
      <c r="M17" s="62">
        <f t="shared" si="1"/>
        <v>200</v>
      </c>
    </row>
    <row r="18" spans="1:20" x14ac:dyDescent="0.25">
      <c r="A18" s="56" t="s">
        <v>23</v>
      </c>
      <c r="B18" s="57">
        <v>10</v>
      </c>
      <c r="C18" s="58" t="str">
        <f>Derecho!$Q$20</f>
        <v>DR.2.04</v>
      </c>
      <c r="D18" s="64" t="str">
        <f>Derecho!$P$21</f>
        <v>INVESTIGACIÓN SOCIAL</v>
      </c>
      <c r="E18" s="65" t="str">
        <f>C13</f>
        <v>DR.1.05</v>
      </c>
      <c r="F18" s="65"/>
      <c r="G18" s="61">
        <f>Derecho!P28</f>
        <v>64</v>
      </c>
      <c r="H18" s="61">
        <f>Derecho!Q28</f>
        <v>16</v>
      </c>
      <c r="I18" s="61">
        <f>Derecho!R28</f>
        <v>80</v>
      </c>
      <c r="J18" s="61"/>
      <c r="K18" s="61"/>
      <c r="L18" s="61"/>
      <c r="M18" s="62">
        <f t="shared" si="1"/>
        <v>160</v>
      </c>
    </row>
    <row r="19" spans="1:20" x14ac:dyDescent="0.25">
      <c r="A19" s="56" t="s">
        <v>23</v>
      </c>
      <c r="B19" s="57">
        <v>11</v>
      </c>
      <c r="C19" s="58" t="str">
        <f>Derecho!$U$20</f>
        <v>DR.2.05</v>
      </c>
      <c r="D19" s="64" t="str">
        <f>Derecho!$T$21</f>
        <v>DEONTOLOGÍA JURÍDICA</v>
      </c>
      <c r="E19" s="65"/>
      <c r="F19" s="65"/>
      <c r="G19" s="61">
        <f>Derecho!T28</f>
        <v>32</v>
      </c>
      <c r="H19" s="61">
        <f>Derecho!U28</f>
        <v>16</v>
      </c>
      <c r="I19" s="61">
        <f>Derecho!V28</f>
        <v>32</v>
      </c>
      <c r="J19" s="61"/>
      <c r="K19" s="61"/>
      <c r="L19" s="61"/>
      <c r="M19" s="62">
        <f t="shared" si="1"/>
        <v>80</v>
      </c>
    </row>
    <row r="20" spans="1:20" x14ac:dyDescent="0.25">
      <c r="A20" s="56" t="s">
        <v>23</v>
      </c>
      <c r="B20" s="57">
        <v>12</v>
      </c>
      <c r="C20" s="58" t="str">
        <f>Derecho!$Y$20</f>
        <v>DR.2.06</v>
      </c>
      <c r="D20" s="64" t="str">
        <f>Derecho!$X$21</f>
        <v>OFIMÁTICA PARA EL APRENDIZAJE</v>
      </c>
      <c r="E20" s="65"/>
      <c r="F20" s="65"/>
      <c r="G20" s="61">
        <f>Derecho!X28</f>
        <v>32</v>
      </c>
      <c r="H20" s="61">
        <f>Derecho!Y28</f>
        <v>16</v>
      </c>
      <c r="I20" s="61">
        <f>Derecho!Z28</f>
        <v>32</v>
      </c>
      <c r="J20" s="61"/>
      <c r="K20" s="61"/>
      <c r="L20" s="61"/>
      <c r="M20" s="62">
        <f t="shared" si="1"/>
        <v>80</v>
      </c>
    </row>
    <row r="21" spans="1:20" x14ac:dyDescent="0.25">
      <c r="A21" s="56" t="s">
        <v>24</v>
      </c>
      <c r="B21" s="57">
        <v>13</v>
      </c>
      <c r="C21" s="58" t="str">
        <f>Derecho!$E$30</f>
        <v>DR.3.01</v>
      </c>
      <c r="D21" s="59" t="str">
        <f>Derecho!$D$31</f>
        <v>CIENCIA PENAL Y CRIMINOLOGÍA</v>
      </c>
      <c r="E21" s="60" t="str">
        <f>C16</f>
        <v>DR.2.02</v>
      </c>
      <c r="F21" s="60"/>
      <c r="G21" s="61">
        <f>Derecho!$D$33</f>
        <v>48</v>
      </c>
      <c r="H21" s="61">
        <f>Derecho!$E$33</f>
        <v>16</v>
      </c>
      <c r="I21" s="61">
        <f>Derecho!$F$33</f>
        <v>56</v>
      </c>
      <c r="J21" s="61"/>
      <c r="K21" s="61"/>
      <c r="L21" s="61"/>
      <c r="M21" s="62">
        <f t="shared" si="1"/>
        <v>120</v>
      </c>
      <c r="N21">
        <f t="shared" ref="N21:S21" si="3">SUM(G21:G27)</f>
        <v>288</v>
      </c>
      <c r="O21">
        <f t="shared" si="3"/>
        <v>112</v>
      </c>
      <c r="P21">
        <f t="shared" si="3"/>
        <v>320</v>
      </c>
      <c r="Q21">
        <f t="shared" si="3"/>
        <v>0</v>
      </c>
      <c r="R21">
        <f t="shared" si="3"/>
        <v>80</v>
      </c>
      <c r="S21">
        <f t="shared" si="3"/>
        <v>0</v>
      </c>
      <c r="T21">
        <f>SUM(N21:S21)</f>
        <v>800</v>
      </c>
    </row>
    <row r="22" spans="1:20" x14ac:dyDescent="0.25">
      <c r="A22" s="56" t="s">
        <v>24</v>
      </c>
      <c r="B22" s="57">
        <v>14</v>
      </c>
      <c r="C22" s="58" t="str">
        <f>Derecho!$E$34</f>
        <v>DR.3.02</v>
      </c>
      <c r="D22" s="59" t="str">
        <f>Derecho!$D$35</f>
        <v>FILOSOFÍA DEL DERECHO</v>
      </c>
      <c r="E22" s="60"/>
      <c r="F22" s="60"/>
      <c r="G22" s="61">
        <f>Derecho!$D$37</f>
        <v>32</v>
      </c>
      <c r="H22" s="61">
        <f>Derecho!$E$37</f>
        <v>16</v>
      </c>
      <c r="I22" s="61">
        <f>Derecho!$F$37</f>
        <v>32</v>
      </c>
      <c r="J22" s="61"/>
      <c r="K22" s="61"/>
      <c r="L22" s="61"/>
      <c r="M22" s="62">
        <f t="shared" si="1"/>
        <v>80</v>
      </c>
      <c r="N22" t="e">
        <f>#REF!</f>
        <v>#REF!</v>
      </c>
      <c r="O22" t="e">
        <f>#REF!</f>
        <v>#REF!</v>
      </c>
      <c r="P22" t="e">
        <f>#REF!</f>
        <v>#REF!</v>
      </c>
    </row>
    <row r="23" spans="1:20" ht="20.100000000000001" customHeight="1" x14ac:dyDescent="0.25">
      <c r="A23" s="56" t="s">
        <v>24</v>
      </c>
      <c r="B23" s="57">
        <v>15</v>
      </c>
      <c r="C23" s="58" t="str">
        <f>Derecho!$E$38</f>
        <v>DR.3.03</v>
      </c>
      <c r="D23" s="59" t="str">
        <f>Derecho!$D$39</f>
        <v>DERECHO ECONÓMICO</v>
      </c>
      <c r="E23" s="60" t="str">
        <f>C12</f>
        <v>DR.1.04</v>
      </c>
      <c r="F23" s="60"/>
      <c r="G23" s="61">
        <f>Derecho!$D$41</f>
        <v>32</v>
      </c>
      <c r="H23" s="61">
        <f>Derecho!$E$41</f>
        <v>16</v>
      </c>
      <c r="I23" s="61">
        <f>Derecho!$F$41</f>
        <v>32</v>
      </c>
      <c r="J23" s="61"/>
      <c r="K23" s="61"/>
      <c r="L23" s="61"/>
      <c r="M23" s="62">
        <f t="shared" si="1"/>
        <v>80</v>
      </c>
    </row>
    <row r="24" spans="1:20" ht="30" customHeight="1" x14ac:dyDescent="0.25">
      <c r="A24" s="56" t="s">
        <v>24</v>
      </c>
      <c r="B24" s="57">
        <v>16</v>
      </c>
      <c r="C24" s="58" t="str">
        <f>Derecho!$I$30</f>
        <v>DR.3.04</v>
      </c>
      <c r="D24" s="59" t="str">
        <f>Derecho!$H$31</f>
        <v>CÁTEDRA INTEGRADORA:
SISTEMA POLÍTICO Y JURÍDICO</v>
      </c>
      <c r="E24" s="60" t="str">
        <f>C17</f>
        <v>DR.2.03</v>
      </c>
      <c r="F24" s="60"/>
      <c r="G24" s="61">
        <f>Derecho!$H$37</f>
        <v>32</v>
      </c>
      <c r="H24" s="61">
        <f>Derecho!$I$37</f>
        <v>16</v>
      </c>
      <c r="I24" s="61">
        <f>Derecho!$J$37</f>
        <v>32</v>
      </c>
      <c r="J24" s="61"/>
      <c r="K24" s="61">
        <f>Derecho!O30</f>
        <v>80</v>
      </c>
      <c r="L24" s="61"/>
      <c r="M24" s="62">
        <f t="shared" si="1"/>
        <v>160</v>
      </c>
    </row>
    <row r="25" spans="1:20" x14ac:dyDescent="0.25">
      <c r="A25" s="56" t="s">
        <v>24</v>
      </c>
      <c r="B25" s="57">
        <v>17</v>
      </c>
      <c r="C25" s="58" t="str">
        <f>Derecho!$I$38</f>
        <v>DR.3.05</v>
      </c>
      <c r="D25" s="59" t="str">
        <f>Derecho!$H$39</f>
        <v>DERECHO CIVIL: PERSONAS Y FAMILIA</v>
      </c>
      <c r="E25" s="60"/>
      <c r="F25" s="60"/>
      <c r="G25" s="61">
        <f>Derecho!$H$41</f>
        <v>64</v>
      </c>
      <c r="H25" s="61">
        <f>Derecho!$J$41</f>
        <v>16</v>
      </c>
      <c r="I25" s="61">
        <f>Derecho!$L$41</f>
        <v>80</v>
      </c>
      <c r="J25" s="61"/>
      <c r="K25" s="61"/>
      <c r="L25" s="61"/>
      <c r="M25" s="62">
        <f t="shared" si="1"/>
        <v>160</v>
      </c>
    </row>
    <row r="26" spans="1:20" ht="24" x14ac:dyDescent="0.25">
      <c r="A26" s="56" t="s">
        <v>24</v>
      </c>
      <c r="B26" s="57">
        <v>18</v>
      </c>
      <c r="C26" s="58" t="str">
        <f>Derecho!$Q$30</f>
        <v>DR.3.06</v>
      </c>
      <c r="D26" s="59" t="str">
        <f>Derecho!$P$31</f>
        <v>METODOLOGÍA E INVESTIGACIÓN JURÍDICA</v>
      </c>
      <c r="E26" s="60" t="str">
        <f>C18</f>
        <v>DR.2.04</v>
      </c>
      <c r="F26" s="60"/>
      <c r="G26" s="61">
        <f>Derecho!$P$41</f>
        <v>32</v>
      </c>
      <c r="H26" s="61">
        <f>Derecho!$Q$41</f>
        <v>16</v>
      </c>
      <c r="I26" s="61">
        <f>Derecho!$R$41</f>
        <v>32</v>
      </c>
      <c r="J26" s="61"/>
      <c r="K26" s="61"/>
      <c r="L26" s="61"/>
      <c r="M26" s="62">
        <f t="shared" si="1"/>
        <v>80</v>
      </c>
    </row>
    <row r="27" spans="1:20" ht="24" x14ac:dyDescent="0.25">
      <c r="A27" s="56" t="s">
        <v>24</v>
      </c>
      <c r="B27" s="57">
        <v>19</v>
      </c>
      <c r="C27" s="58" t="str">
        <f>Derecho!$U$30</f>
        <v>DR.3.07</v>
      </c>
      <c r="D27" s="59" t="str">
        <f>Derecho!$T$31</f>
        <v>GÉNERO, DERECHOS HUMANOS E IDENTIDAD CULTURAL</v>
      </c>
      <c r="E27" s="60"/>
      <c r="F27" s="60"/>
      <c r="G27" s="61">
        <f>Derecho!$T$41</f>
        <v>48</v>
      </c>
      <c r="H27" s="61">
        <f>Derecho!$U$41</f>
        <v>16</v>
      </c>
      <c r="I27" s="61">
        <f>Derecho!$V$41</f>
        <v>56</v>
      </c>
      <c r="J27" s="61"/>
      <c r="K27" s="61"/>
      <c r="L27" s="61"/>
      <c r="M27" s="62">
        <f t="shared" si="1"/>
        <v>120</v>
      </c>
    </row>
    <row r="28" spans="1:20" ht="19.5" customHeight="1" x14ac:dyDescent="0.25">
      <c r="A28" s="56" t="s">
        <v>26</v>
      </c>
      <c r="B28" s="57">
        <v>20</v>
      </c>
      <c r="C28" s="58" t="str">
        <f>Derecho!$E$43</f>
        <v>DR.4.01</v>
      </c>
      <c r="D28" s="64" t="str">
        <f>Derecho!$D$44</f>
        <v>DERECHO COMPARADO</v>
      </c>
      <c r="E28" s="65"/>
      <c r="F28" s="65"/>
      <c r="G28" s="61">
        <f>Derecho!D$46</f>
        <v>48</v>
      </c>
      <c r="H28" s="61">
        <f>Derecho!E$46</f>
        <v>16</v>
      </c>
      <c r="I28" s="61">
        <f>Derecho!F$46</f>
        <v>56</v>
      </c>
      <c r="J28" s="61"/>
      <c r="K28" s="61"/>
      <c r="L28" s="61"/>
      <c r="M28" s="62">
        <f t="shared" si="1"/>
        <v>120</v>
      </c>
      <c r="N28">
        <f t="shared" ref="N28:S28" si="4">SUM(G28:G32)</f>
        <v>288</v>
      </c>
      <c r="O28">
        <f t="shared" si="4"/>
        <v>96</v>
      </c>
      <c r="P28">
        <f t="shared" si="4"/>
        <v>336</v>
      </c>
      <c r="Q28">
        <f t="shared" si="4"/>
        <v>0</v>
      </c>
      <c r="R28">
        <f t="shared" si="4"/>
        <v>80</v>
      </c>
      <c r="S28">
        <f t="shared" si="4"/>
        <v>0</v>
      </c>
      <c r="T28">
        <f>SUM(N28:S28)</f>
        <v>800</v>
      </c>
    </row>
    <row r="29" spans="1:20" ht="24" x14ac:dyDescent="0.25">
      <c r="A29" s="56" t="s">
        <v>26</v>
      </c>
      <c r="B29" s="57">
        <v>21</v>
      </c>
      <c r="C29" s="58" t="str">
        <f>Derecho!$E$47</f>
        <v>DR.4.02</v>
      </c>
      <c r="D29" s="64" t="str">
        <f>Derecho!$D$48</f>
        <v>DERECHO AMBIENTAL Y DESARROLLO SUSTENTABLE</v>
      </c>
      <c r="E29" s="65"/>
      <c r="F29" s="65"/>
      <c r="G29" s="61">
        <f>Derecho!D$51</f>
        <v>48</v>
      </c>
      <c r="H29" s="61">
        <f>Derecho!E$51</f>
        <v>16</v>
      </c>
      <c r="I29" s="61">
        <f>Derecho!F$51</f>
        <v>56</v>
      </c>
      <c r="J29" s="61"/>
      <c r="K29" s="61"/>
      <c r="L29" s="61"/>
      <c r="M29" s="62">
        <f t="shared" si="1"/>
        <v>120</v>
      </c>
      <c r="N29" t="e">
        <f>#REF!</f>
        <v>#REF!</v>
      </c>
      <c r="O29" t="e">
        <f>#REF!</f>
        <v>#REF!</v>
      </c>
      <c r="P29" t="e">
        <f>#REF!</f>
        <v>#REF!</v>
      </c>
    </row>
    <row r="30" spans="1:20" x14ac:dyDescent="0.25">
      <c r="A30" s="56" t="s">
        <v>26</v>
      </c>
      <c r="B30" s="57">
        <v>22</v>
      </c>
      <c r="C30" s="58" t="str">
        <f>Derecho!$E$52</f>
        <v>DR.4.03</v>
      </c>
      <c r="D30" s="64" t="str">
        <f>Derecho!$D$53</f>
        <v>DERECHO INTERNACIONAL PÚBLICO</v>
      </c>
      <c r="E30" s="65"/>
      <c r="F30" s="65"/>
      <c r="G30" s="61">
        <f>Derecho!D$56</f>
        <v>48</v>
      </c>
      <c r="H30" s="61">
        <f>Derecho!E$56</f>
        <v>16</v>
      </c>
      <c r="I30" s="61">
        <f>Derecho!F$56</f>
        <v>56</v>
      </c>
      <c r="J30" s="61"/>
      <c r="K30" s="61"/>
      <c r="L30" s="61"/>
      <c r="M30" s="62">
        <f t="shared" si="1"/>
        <v>120</v>
      </c>
    </row>
    <row r="31" spans="1:20" ht="36" x14ac:dyDescent="0.25">
      <c r="A31" s="56" t="s">
        <v>26</v>
      </c>
      <c r="B31" s="57">
        <v>23</v>
      </c>
      <c r="C31" s="58" t="str">
        <f>Derecho!$I$43</f>
        <v>DR.4.04</v>
      </c>
      <c r="D31" s="64" t="str">
        <f>Derecho!$H$44</f>
        <v>CÁTEDRA INTEGRADORA:
DERECHO AGRARIO Y DESARROLLO DE LA PRODUCCIÓN</v>
      </c>
      <c r="E31" s="65" t="str">
        <f>C24</f>
        <v>DR.3.04</v>
      </c>
      <c r="F31" s="65"/>
      <c r="G31" s="61">
        <f>Derecho!H$51</f>
        <v>64</v>
      </c>
      <c r="H31" s="61">
        <f>Derecho!I$51</f>
        <v>16</v>
      </c>
      <c r="I31" s="61">
        <f>Derecho!J$51</f>
        <v>80</v>
      </c>
      <c r="J31" s="61"/>
      <c r="K31" s="61">
        <f>Derecho!O43</f>
        <v>80</v>
      </c>
      <c r="L31" s="61"/>
      <c r="M31" s="62">
        <f t="shared" si="1"/>
        <v>240</v>
      </c>
    </row>
    <row r="32" spans="1:20" x14ac:dyDescent="0.25">
      <c r="A32" s="56" t="s">
        <v>26</v>
      </c>
      <c r="B32" s="57">
        <v>24</v>
      </c>
      <c r="C32" s="58" t="str">
        <f>Derecho!$I$52</f>
        <v>DR.4.05</v>
      </c>
      <c r="D32" s="64" t="str">
        <f>Derecho!$H$53</f>
        <v>DERECHO CIVIL: BIENES</v>
      </c>
      <c r="E32" s="65" t="str">
        <f>C25</f>
        <v>DR.3.05</v>
      </c>
      <c r="F32" s="65"/>
      <c r="G32" s="61">
        <f>Derecho!H$56</f>
        <v>80</v>
      </c>
      <c r="H32" s="61">
        <f>Derecho!$J$56</f>
        <v>32</v>
      </c>
      <c r="I32" s="61">
        <f>Derecho!$L$56</f>
        <v>88</v>
      </c>
      <c r="J32" s="61"/>
      <c r="K32" s="61"/>
      <c r="L32" s="61"/>
      <c r="M32" s="62">
        <f t="shared" si="1"/>
        <v>200</v>
      </c>
    </row>
    <row r="33" spans="1:20" ht="20.100000000000001" customHeight="1" x14ac:dyDescent="0.25">
      <c r="A33" s="56" t="s">
        <v>28</v>
      </c>
      <c r="B33" s="57">
        <v>25</v>
      </c>
      <c r="C33" s="58" t="str">
        <f>Derecho!$E$58</f>
        <v>DR.5.01</v>
      </c>
      <c r="D33" s="59" t="str">
        <f>Derecho!$D$59</f>
        <v>DERECHO PENAL</v>
      </c>
      <c r="E33" s="60" t="str">
        <f>C21</f>
        <v>DR.3.01</v>
      </c>
      <c r="F33" s="60"/>
      <c r="G33" s="61">
        <f>Derecho!D$61</f>
        <v>64</v>
      </c>
      <c r="H33" s="61">
        <f>Derecho!E$61</f>
        <v>16</v>
      </c>
      <c r="I33" s="61">
        <f>Derecho!F$61</f>
        <v>80</v>
      </c>
      <c r="J33" s="61"/>
      <c r="K33" s="61"/>
      <c r="L33" s="61"/>
      <c r="M33" s="62">
        <f t="shared" si="1"/>
        <v>160</v>
      </c>
      <c r="N33">
        <f t="shared" ref="N33:S33" si="5">SUM(G33:G37)</f>
        <v>288</v>
      </c>
      <c r="O33">
        <f t="shared" si="5"/>
        <v>96</v>
      </c>
      <c r="P33">
        <f t="shared" si="5"/>
        <v>336</v>
      </c>
      <c r="Q33">
        <f t="shared" si="5"/>
        <v>80</v>
      </c>
      <c r="R33">
        <f t="shared" si="5"/>
        <v>0</v>
      </c>
      <c r="S33">
        <f t="shared" si="5"/>
        <v>0</v>
      </c>
      <c r="T33">
        <f>SUM(N33:S33)</f>
        <v>800</v>
      </c>
    </row>
    <row r="34" spans="1:20" ht="20.100000000000001" customHeight="1" x14ac:dyDescent="0.25">
      <c r="A34" s="56" t="s">
        <v>28</v>
      </c>
      <c r="B34" s="57">
        <v>26</v>
      </c>
      <c r="C34" s="58" t="str">
        <f>Derecho!$E$62</f>
        <v>DR.5.02</v>
      </c>
      <c r="D34" s="59" t="str">
        <f>Derecho!$D$63</f>
        <v>DERECHO INTERNACIONAL PRIVADO</v>
      </c>
      <c r="E34" s="60" t="str">
        <f>C30</f>
        <v>DR.4.03</v>
      </c>
      <c r="F34" s="60"/>
      <c r="G34" s="61">
        <f>Derecho!D$66</f>
        <v>48</v>
      </c>
      <c r="H34" s="61">
        <f>Derecho!E$66</f>
        <v>16</v>
      </c>
      <c r="I34" s="61">
        <f>Derecho!F$66</f>
        <v>56</v>
      </c>
      <c r="J34" s="61"/>
      <c r="K34" s="61"/>
      <c r="L34" s="61"/>
      <c r="M34" s="62">
        <f t="shared" si="1"/>
        <v>120</v>
      </c>
      <c r="N34" t="e">
        <f>#REF!</f>
        <v>#REF!</v>
      </c>
      <c r="O34" t="e">
        <f>#REF!</f>
        <v>#REF!</v>
      </c>
      <c r="P34" t="e">
        <f>#REF!</f>
        <v>#REF!</v>
      </c>
    </row>
    <row r="35" spans="1:20" x14ac:dyDescent="0.25">
      <c r="A35" s="56" t="s">
        <v>28</v>
      </c>
      <c r="B35" s="57">
        <v>27</v>
      </c>
      <c r="C35" s="58" t="str">
        <f>Derecho!$E$67</f>
        <v>DR.5.03</v>
      </c>
      <c r="D35" s="59" t="str">
        <f>Derecho!$D$68</f>
        <v>DERECHO MARÍTIMO Y AERONÁUTICO</v>
      </c>
      <c r="E35" s="60"/>
      <c r="F35" s="60"/>
      <c r="G35" s="61">
        <f>Derecho!D$71</f>
        <v>48</v>
      </c>
      <c r="H35" s="61">
        <f>Derecho!E$71</f>
        <v>16</v>
      </c>
      <c r="I35" s="61">
        <f>Derecho!F$71</f>
        <v>56</v>
      </c>
      <c r="J35" s="61"/>
      <c r="K35" s="61"/>
      <c r="L35" s="61"/>
      <c r="M35" s="62">
        <f>SUM(G35:L35)</f>
        <v>120</v>
      </c>
    </row>
    <row r="36" spans="1:20" ht="36" x14ac:dyDescent="0.25">
      <c r="A36" s="56" t="s">
        <v>28</v>
      </c>
      <c r="B36" s="57">
        <v>28</v>
      </c>
      <c r="C36" s="58" t="str">
        <f>Derecho!$I$58</f>
        <v>DR.5.04</v>
      </c>
      <c r="D36" s="59" t="str">
        <f>Derecho!$H$59</f>
        <v>CÁTEDRA INTEGRADORA:
MEDIOS ALTERNATIVOS DE LA ADMINISTRACIÓN DE JUSTICIA</v>
      </c>
      <c r="E36" s="66" t="str">
        <f>C29</f>
        <v>DR.4.02</v>
      </c>
      <c r="F36" s="66"/>
      <c r="G36" s="67">
        <f>Derecho!H$66</f>
        <v>48</v>
      </c>
      <c r="H36" s="67">
        <f>Derecho!I$66</f>
        <v>16</v>
      </c>
      <c r="I36" s="67">
        <f>Derecho!J$66</f>
        <v>56</v>
      </c>
      <c r="J36" s="67">
        <f>Derecho!O58</f>
        <v>80</v>
      </c>
      <c r="K36" s="67"/>
      <c r="L36" s="67"/>
      <c r="M36" s="68">
        <f>SUM(G36:L36)</f>
        <v>200</v>
      </c>
    </row>
    <row r="37" spans="1:20" x14ac:dyDescent="0.25">
      <c r="A37" s="56" t="s">
        <v>28</v>
      </c>
      <c r="B37" s="57">
        <v>29</v>
      </c>
      <c r="C37" s="58" t="str">
        <f>Derecho!$I$67</f>
        <v>DR.5.05</v>
      </c>
      <c r="D37" s="59" t="str">
        <f>Derecho!$H$68</f>
        <v>DERECHO CIVIL: SUCESIONES</v>
      </c>
      <c r="E37" s="60" t="str">
        <f>C32</f>
        <v>DR.4.05</v>
      </c>
      <c r="F37" s="60"/>
      <c r="G37" s="61">
        <f>Derecho!H$71</f>
        <v>80</v>
      </c>
      <c r="H37" s="61">
        <f>Derecho!$J$71</f>
        <v>32</v>
      </c>
      <c r="I37" s="61">
        <f>Derecho!$L$71</f>
        <v>88</v>
      </c>
      <c r="J37" s="61"/>
      <c r="K37" s="61"/>
      <c r="L37" s="61"/>
      <c r="M37" s="62">
        <f t="shared" si="1"/>
        <v>200</v>
      </c>
    </row>
    <row r="38" spans="1:20" ht="24" x14ac:dyDescent="0.25">
      <c r="A38" s="56" t="s">
        <v>29</v>
      </c>
      <c r="B38" s="57">
        <v>30</v>
      </c>
      <c r="C38" s="58" t="str">
        <f>Derecho!$E$73</f>
        <v>DR.6.01</v>
      </c>
      <c r="D38" s="64" t="str">
        <f>Derecho!$D$74</f>
        <v>DERECHO CONTENCIOSO ADMINISTRATIVO</v>
      </c>
      <c r="E38" s="65"/>
      <c r="F38" s="65"/>
      <c r="G38" s="61">
        <f>Derecho!D77</f>
        <v>48</v>
      </c>
      <c r="H38" s="61">
        <f>Derecho!E77</f>
        <v>16</v>
      </c>
      <c r="I38" s="61">
        <f>Derecho!F77</f>
        <v>56</v>
      </c>
      <c r="J38" s="61"/>
      <c r="K38" s="61"/>
      <c r="L38" s="61"/>
      <c r="M38" s="62">
        <f t="shared" si="1"/>
        <v>120</v>
      </c>
      <c r="N38">
        <f t="shared" ref="N38:S38" si="6">SUM(G38:G43)</f>
        <v>288</v>
      </c>
      <c r="O38">
        <f t="shared" si="6"/>
        <v>96</v>
      </c>
      <c r="P38">
        <f t="shared" si="6"/>
        <v>336</v>
      </c>
      <c r="Q38">
        <f t="shared" si="6"/>
        <v>80</v>
      </c>
      <c r="R38">
        <f t="shared" si="6"/>
        <v>0</v>
      </c>
      <c r="S38">
        <f t="shared" si="6"/>
        <v>0</v>
      </c>
      <c r="T38">
        <f>SUM(N38:S38)</f>
        <v>800</v>
      </c>
    </row>
    <row r="39" spans="1:20" x14ac:dyDescent="0.25">
      <c r="A39" s="56" t="s">
        <v>29</v>
      </c>
      <c r="B39" s="57">
        <v>31</v>
      </c>
      <c r="C39" s="58" t="str">
        <f>Derecho!$E$78</f>
        <v>DR.6.02</v>
      </c>
      <c r="D39" s="64" t="str">
        <f>Derecho!$D$79</f>
        <v>PRÁCTICA PENAL</v>
      </c>
      <c r="E39" s="65" t="str">
        <f>C33</f>
        <v>DR.5.01</v>
      </c>
      <c r="F39" s="65"/>
      <c r="G39" s="61">
        <f>Derecho!D81</f>
        <v>48</v>
      </c>
      <c r="H39" s="61">
        <f>Derecho!E81</f>
        <v>16</v>
      </c>
      <c r="I39" s="61">
        <f>Derecho!F81</f>
        <v>56</v>
      </c>
      <c r="J39" s="61"/>
      <c r="K39" s="61"/>
      <c r="L39" s="61"/>
      <c r="M39" s="62">
        <f t="shared" si="1"/>
        <v>120</v>
      </c>
      <c r="N39" t="e">
        <f>#REF!</f>
        <v>#REF!</v>
      </c>
      <c r="O39" t="e">
        <f>#REF!</f>
        <v>#REF!</v>
      </c>
      <c r="P39" t="e">
        <f>#REF!</f>
        <v>#REF!</v>
      </c>
    </row>
    <row r="40" spans="1:20" ht="36" x14ac:dyDescent="0.25">
      <c r="A40" s="56" t="s">
        <v>29</v>
      </c>
      <c r="B40" s="57">
        <v>32</v>
      </c>
      <c r="C40" s="58" t="str">
        <f>Derecho!I73</f>
        <v>DR.6.03</v>
      </c>
      <c r="D40" s="64" t="str">
        <f>Derecho!$H$74</f>
        <v>CÁTEDRA INTEGRADORA:
DERECHO CIVIL: OBLIGACIONES, CONTRATOS Y PRÁCTICAS</v>
      </c>
      <c r="E40" s="69" t="str">
        <f>C36</f>
        <v>DR.5.04</v>
      </c>
      <c r="F40" s="69"/>
      <c r="G40" s="67">
        <f>Derecho!H77</f>
        <v>48</v>
      </c>
      <c r="H40" s="67">
        <f>Derecho!I77</f>
        <v>16</v>
      </c>
      <c r="I40" s="67">
        <f>Derecho!J77</f>
        <v>56</v>
      </c>
      <c r="J40" s="67">
        <f>Derecho!O73</f>
        <v>80</v>
      </c>
      <c r="K40" s="67"/>
      <c r="L40" s="67"/>
      <c r="M40" s="68">
        <f>SUM(G40:L40)</f>
        <v>200</v>
      </c>
    </row>
    <row r="41" spans="1:20" x14ac:dyDescent="0.25">
      <c r="A41" s="56" t="s">
        <v>29</v>
      </c>
      <c r="B41" s="57">
        <v>33</v>
      </c>
      <c r="C41" s="58" t="str">
        <f>Derecho!$I$78</f>
        <v>DR.6.04</v>
      </c>
      <c r="D41" s="64" t="str">
        <f>Derecho!$H$79</f>
        <v>DERECHO Y PRACTICA LABORAL</v>
      </c>
      <c r="E41" s="65"/>
      <c r="F41" s="65"/>
      <c r="G41" s="61">
        <f>Derecho!H81</f>
        <v>64</v>
      </c>
      <c r="H41" s="61">
        <f>Derecho!J81</f>
        <v>16</v>
      </c>
      <c r="I41" s="61">
        <f>Derecho!L81</f>
        <v>80</v>
      </c>
      <c r="J41" s="61"/>
      <c r="K41" s="61"/>
      <c r="L41" s="61"/>
      <c r="M41" s="62">
        <f t="shared" si="1"/>
        <v>160</v>
      </c>
    </row>
    <row r="42" spans="1:20" ht="24" x14ac:dyDescent="0.25">
      <c r="A42" s="56" t="s">
        <v>29</v>
      </c>
      <c r="B42" s="57">
        <v>34</v>
      </c>
      <c r="C42" s="58" t="str">
        <f>Derecho!$U$73</f>
        <v>DR.6.05</v>
      </c>
      <c r="D42" s="64" t="str">
        <f>Derecho!$T$74</f>
        <v>DERECHO MERCANTIL Y PRACTICA SOCIETARIA</v>
      </c>
      <c r="E42" s="65" t="str">
        <f>C37</f>
        <v>DR.5.05</v>
      </c>
      <c r="F42" s="65"/>
      <c r="G42" s="61">
        <f>Derecho!T81</f>
        <v>48</v>
      </c>
      <c r="H42" s="61">
        <f>Derecho!U81</f>
        <v>16</v>
      </c>
      <c r="I42" s="61">
        <f>Derecho!V81</f>
        <v>56</v>
      </c>
      <c r="J42" s="61"/>
      <c r="K42" s="61"/>
      <c r="L42" s="61"/>
      <c r="M42" s="62">
        <f t="shared" si="1"/>
        <v>120</v>
      </c>
    </row>
    <row r="43" spans="1:20" ht="24" x14ac:dyDescent="0.25">
      <c r="A43" s="56" t="s">
        <v>29</v>
      </c>
      <c r="B43" s="57">
        <v>35</v>
      </c>
      <c r="C43" s="58" t="str">
        <f>Derecho!$Y$73</f>
        <v>DR.6.06</v>
      </c>
      <c r="D43" s="64" t="str">
        <f>Derecho!$X$74</f>
        <v>LECTURA Y ESCRITURA DE TEXTOS ACADÉMICOS</v>
      </c>
      <c r="E43" s="65"/>
      <c r="F43" s="65"/>
      <c r="G43" s="61">
        <f>Derecho!X81</f>
        <v>32</v>
      </c>
      <c r="H43" s="61">
        <f>Derecho!Y81</f>
        <v>16</v>
      </c>
      <c r="I43" s="61">
        <f>Derecho!Z81</f>
        <v>32</v>
      </c>
      <c r="J43" s="61"/>
      <c r="K43" s="61"/>
      <c r="L43" s="61"/>
      <c r="M43" s="62">
        <f t="shared" si="1"/>
        <v>80</v>
      </c>
    </row>
    <row r="44" spans="1:20" x14ac:dyDescent="0.25">
      <c r="A44" s="56" t="s">
        <v>30</v>
      </c>
      <c r="B44" s="57">
        <v>36</v>
      </c>
      <c r="C44" s="58" t="str">
        <f>Derecho!E83</f>
        <v>DR.7.01</v>
      </c>
      <c r="D44" s="59" t="str">
        <f>Derecho!D84</f>
        <v>MEDICINA LEGAL</v>
      </c>
      <c r="E44" s="60" t="str">
        <f>C39</f>
        <v>DR.6.02</v>
      </c>
      <c r="F44" s="60"/>
      <c r="G44" s="61">
        <f>Derecho!D87</f>
        <v>48</v>
      </c>
      <c r="H44" s="61">
        <f>Derecho!E87</f>
        <v>16</v>
      </c>
      <c r="I44" s="61">
        <f>Derecho!F87</f>
        <v>56</v>
      </c>
      <c r="J44" s="61"/>
      <c r="K44" s="61"/>
      <c r="L44" s="61"/>
      <c r="M44" s="62">
        <f t="shared" si="1"/>
        <v>120</v>
      </c>
      <c r="N44">
        <f t="shared" ref="N44:S44" si="7">SUM(G44:G48)</f>
        <v>272</v>
      </c>
      <c r="O44">
        <f t="shared" si="7"/>
        <v>80</v>
      </c>
      <c r="P44">
        <f t="shared" si="7"/>
        <v>328</v>
      </c>
      <c r="Q44">
        <f t="shared" si="7"/>
        <v>120</v>
      </c>
      <c r="R44">
        <f t="shared" si="7"/>
        <v>0</v>
      </c>
      <c r="S44">
        <f t="shared" si="7"/>
        <v>0</v>
      </c>
      <c r="T44">
        <f>SUM(N44:S44)</f>
        <v>800</v>
      </c>
    </row>
    <row r="45" spans="1:20" x14ac:dyDescent="0.25">
      <c r="A45" s="56" t="s">
        <v>30</v>
      </c>
      <c r="B45" s="57">
        <v>37</v>
      </c>
      <c r="C45" s="58" t="str">
        <f>Derecho!E88</f>
        <v>DR.7.02</v>
      </c>
      <c r="D45" s="59" t="str">
        <f>Derecho!D89</f>
        <v>POLÍTICA CRIMINAL</v>
      </c>
      <c r="E45" s="60"/>
      <c r="F45" s="60"/>
      <c r="G45" s="61">
        <f>Derecho!D91</f>
        <v>48</v>
      </c>
      <c r="H45" s="61">
        <f>Derecho!E91</f>
        <v>16</v>
      </c>
      <c r="I45" s="61">
        <f>Derecho!F91</f>
        <v>56</v>
      </c>
      <c r="J45" s="61"/>
      <c r="K45" s="61"/>
      <c r="L45" s="61"/>
      <c r="M45" s="62">
        <f t="shared" si="1"/>
        <v>120</v>
      </c>
      <c r="N45" t="e">
        <f>#REF!</f>
        <v>#REF!</v>
      </c>
      <c r="O45" t="e">
        <f>#REF!</f>
        <v>#REF!</v>
      </c>
      <c r="P45" t="e">
        <f>#REF!</f>
        <v>#REF!</v>
      </c>
    </row>
    <row r="46" spans="1:20" ht="30" customHeight="1" x14ac:dyDescent="0.25">
      <c r="A46" s="56" t="s">
        <v>30</v>
      </c>
      <c r="B46" s="57">
        <v>38</v>
      </c>
      <c r="C46" s="58" t="str">
        <f>Derecho!I83</f>
        <v>DR.7.03</v>
      </c>
      <c r="D46" s="59" t="str">
        <f>Derecho!H84</f>
        <v>CÁTEDRA INTEGRADORA:
DERECHO PROCESAL CONSTITUCIONAL</v>
      </c>
      <c r="E46" s="66" t="str">
        <f>C40</f>
        <v>DR.6.03</v>
      </c>
      <c r="F46" s="66"/>
      <c r="G46" s="67">
        <f>Derecho!H87</f>
        <v>64</v>
      </c>
      <c r="H46" s="67">
        <f>Derecho!I87</f>
        <v>16</v>
      </c>
      <c r="I46" s="67">
        <f>Derecho!J87</f>
        <v>80</v>
      </c>
      <c r="J46" s="67">
        <f>Derecho!O83</f>
        <v>120</v>
      </c>
      <c r="K46" s="67"/>
      <c r="L46" s="67"/>
      <c r="M46" s="68">
        <f t="shared" si="1"/>
        <v>280</v>
      </c>
    </row>
    <row r="47" spans="1:20" x14ac:dyDescent="0.25">
      <c r="A47" s="56" t="s">
        <v>30</v>
      </c>
      <c r="B47" s="57">
        <v>39</v>
      </c>
      <c r="C47" s="58" t="str">
        <f>Derecho!I88</f>
        <v>DR.7.04</v>
      </c>
      <c r="D47" s="59" t="str">
        <f>Derecho!H89</f>
        <v>DERECHO Y PRÁCTICA TRIBUTARIA</v>
      </c>
      <c r="E47" s="60"/>
      <c r="F47" s="60"/>
      <c r="G47" s="61">
        <f>Derecho!H91</f>
        <v>64</v>
      </c>
      <c r="H47" s="61">
        <f>Derecho!J91</f>
        <v>16</v>
      </c>
      <c r="I47" s="61">
        <f>Derecho!L91</f>
        <v>80</v>
      </c>
      <c r="J47" s="61"/>
      <c r="K47" s="61"/>
      <c r="L47" s="61"/>
      <c r="M47" s="62">
        <f t="shared" si="1"/>
        <v>160</v>
      </c>
    </row>
    <row r="48" spans="1:20" ht="24" x14ac:dyDescent="0.25">
      <c r="A48" s="56" t="s">
        <v>30</v>
      </c>
      <c r="B48" s="57">
        <v>40</v>
      </c>
      <c r="C48" s="58" t="str">
        <f>Derecho!U83</f>
        <v>DR.7.05</v>
      </c>
      <c r="D48" s="59" t="str">
        <f>Derecho!T84</f>
        <v>ORGANIZACIÓN JURIDICA DE FISCALIAS JUZGADOS Y TRIBUNALES</v>
      </c>
      <c r="E48" s="60"/>
      <c r="F48" s="60"/>
      <c r="G48" s="61">
        <f>Derecho!T91</f>
        <v>48</v>
      </c>
      <c r="H48" s="61">
        <f>Derecho!U91</f>
        <v>16</v>
      </c>
      <c r="I48" s="61">
        <f>Derecho!V91</f>
        <v>56</v>
      </c>
      <c r="J48" s="61"/>
      <c r="K48" s="61"/>
      <c r="L48" s="61"/>
      <c r="M48" s="62">
        <f t="shared" si="1"/>
        <v>120</v>
      </c>
    </row>
    <row r="49" spans="1:20" x14ac:dyDescent="0.25">
      <c r="A49" s="56" t="s">
        <v>31</v>
      </c>
      <c r="B49" s="57">
        <v>41</v>
      </c>
      <c r="C49" s="58" t="str">
        <f>Derecho!E93</f>
        <v>DR.8.01</v>
      </c>
      <c r="D49" s="64" t="str">
        <f>Derecho!D94</f>
        <v>DIALÉCTICA Y DIDÁCTICA JURÍDICA</v>
      </c>
      <c r="E49" s="65"/>
      <c r="F49" s="65"/>
      <c r="G49" s="61">
        <f>Derecho!D96</f>
        <v>32</v>
      </c>
      <c r="H49" s="61">
        <f>Derecho!E96</f>
        <v>16</v>
      </c>
      <c r="I49" s="61">
        <f>Derecho!F96</f>
        <v>32</v>
      </c>
      <c r="J49" s="61"/>
      <c r="K49" s="61"/>
      <c r="L49" s="61"/>
      <c r="M49" s="62">
        <f t="shared" si="1"/>
        <v>80</v>
      </c>
      <c r="N49" t="e">
        <f>SUM(G49:G54)-#REF!-G52</f>
        <v>#REF!</v>
      </c>
      <c r="O49" t="e">
        <f>SUM(H49:H54)-#REF!-H52</f>
        <v>#REF!</v>
      </c>
      <c r="P49" t="e">
        <f>SUM(I49:I54)-#REF!-I52</f>
        <v>#REF!</v>
      </c>
      <c r="Q49">
        <f>SUM(J49:J54)</f>
        <v>120</v>
      </c>
      <c r="R49">
        <f>SUM(K49:K54)</f>
        <v>0</v>
      </c>
      <c r="S49">
        <f>SUM(L49:L54)</f>
        <v>80</v>
      </c>
      <c r="T49" t="e">
        <f>SUM(N49:S49)</f>
        <v>#REF!</v>
      </c>
    </row>
    <row r="50" spans="1:20" ht="24" x14ac:dyDescent="0.25">
      <c r="A50" s="56" t="s">
        <v>31</v>
      </c>
      <c r="B50" s="57">
        <v>42</v>
      </c>
      <c r="C50" s="58" t="str">
        <f>Derecho!E97</f>
        <v>DR.8.02</v>
      </c>
      <c r="D50" s="64" t="str">
        <f>Derecho!D98</f>
        <v>LÓGICA, ORALIDAD Y ESCRITURA JURÍDICA</v>
      </c>
      <c r="E50" s="65"/>
      <c r="F50" s="65"/>
      <c r="G50" s="61">
        <f>Derecho!D100</f>
        <v>64</v>
      </c>
      <c r="H50" s="61">
        <f>Derecho!E100</f>
        <v>16</v>
      </c>
      <c r="I50" s="61">
        <f>Derecho!F100</f>
        <v>80</v>
      </c>
      <c r="J50" s="61"/>
      <c r="K50" s="61"/>
      <c r="L50" s="61"/>
      <c r="M50" s="62">
        <f t="shared" si="1"/>
        <v>160</v>
      </c>
      <c r="N50" t="e">
        <f>#REF!</f>
        <v>#REF!</v>
      </c>
      <c r="O50" t="e">
        <f>#REF!</f>
        <v>#REF!</v>
      </c>
      <c r="P50" t="e">
        <f>#REF!</f>
        <v>#REF!</v>
      </c>
    </row>
    <row r="51" spans="1:20" ht="36" x14ac:dyDescent="0.25">
      <c r="A51" s="56" t="s">
        <v>31</v>
      </c>
      <c r="B51" s="57">
        <v>43</v>
      </c>
      <c r="C51" s="58" t="str">
        <f>Derecho!I93</f>
        <v>DR.8.03</v>
      </c>
      <c r="D51" s="64" t="str">
        <f>Derecho!H94</f>
        <v>CÁTEDRA INTEGRADORA:
INNOVACIÓN Y TRANSFORMACIÓN SOCIAL</v>
      </c>
      <c r="E51" s="69" t="str">
        <f>C46</f>
        <v>DR.7.03</v>
      </c>
      <c r="F51" s="69"/>
      <c r="G51" s="67">
        <f>Derecho!H100</f>
        <v>64</v>
      </c>
      <c r="H51" s="67">
        <f>Derecho!I100</f>
        <v>16</v>
      </c>
      <c r="I51" s="67">
        <f>Derecho!J100</f>
        <v>80</v>
      </c>
      <c r="J51" s="67">
        <f>Derecho!O93</f>
        <v>120</v>
      </c>
      <c r="K51" s="67"/>
      <c r="L51" s="67"/>
      <c r="M51" s="68">
        <f t="shared" si="1"/>
        <v>280</v>
      </c>
    </row>
    <row r="52" spans="1:20" ht="24" x14ac:dyDescent="0.25">
      <c r="A52" s="56" t="s">
        <v>31</v>
      </c>
      <c r="B52" s="57">
        <v>44</v>
      </c>
      <c r="C52" s="58" t="str">
        <f>Derecho!Q93</f>
        <v>DR.8.04</v>
      </c>
      <c r="D52" s="64" t="str">
        <f>Derecho!P94</f>
        <v>ELABORACIÓN DE TRABAJOS DE TITULACIÓN</v>
      </c>
      <c r="E52" s="65"/>
      <c r="F52" s="65"/>
      <c r="G52" s="61">
        <f>Derecho!P100</f>
        <v>0</v>
      </c>
      <c r="H52" s="61">
        <f>Derecho!Q100</f>
        <v>0</v>
      </c>
      <c r="I52" s="61">
        <f>Derecho!R100</f>
        <v>0</v>
      </c>
      <c r="J52" s="61"/>
      <c r="K52" s="61"/>
      <c r="L52" s="62">
        <f>SUM(G52:I52)</f>
        <v>0</v>
      </c>
      <c r="M52" s="62"/>
    </row>
    <row r="53" spans="1:20" x14ac:dyDescent="0.25">
      <c r="A53" s="56" t="s">
        <v>31</v>
      </c>
      <c r="B53" s="57">
        <v>45</v>
      </c>
      <c r="C53" s="58" t="str">
        <f>Derecho!Y93</f>
        <v>DR.8.05</v>
      </c>
      <c r="D53" s="64" t="str">
        <f>Derecho!X94</f>
        <v>INGLÉS JURÍDICO BASICO</v>
      </c>
      <c r="E53" s="65"/>
      <c r="F53" s="65"/>
      <c r="G53" s="61">
        <f>Derecho!X96</f>
        <v>0</v>
      </c>
      <c r="H53" s="61">
        <f>Derecho!Y96</f>
        <v>0</v>
      </c>
      <c r="I53" s="61">
        <f>Derecho!Z96</f>
        <v>0</v>
      </c>
      <c r="J53" s="61"/>
      <c r="K53" s="61"/>
      <c r="L53" s="61"/>
      <c r="M53" s="62">
        <f t="shared" si="1"/>
        <v>0</v>
      </c>
    </row>
    <row r="54" spans="1:20" x14ac:dyDescent="0.25">
      <c r="A54" s="56" t="s">
        <v>31</v>
      </c>
      <c r="B54" s="57">
        <v>46</v>
      </c>
      <c r="C54" s="58">
        <f>Derecho!Y97</f>
        <v>0</v>
      </c>
      <c r="D54" s="64">
        <f>Derecho!X98</f>
        <v>0</v>
      </c>
      <c r="E54" s="65"/>
      <c r="F54" s="65"/>
      <c r="G54" s="61">
        <f>Derecho!X100</f>
        <v>32</v>
      </c>
      <c r="H54" s="61">
        <f>Derecho!Y100</f>
        <v>16</v>
      </c>
      <c r="I54" s="61">
        <f>Derecho!Z100</f>
        <v>32</v>
      </c>
      <c r="J54" s="61"/>
      <c r="K54" s="61"/>
      <c r="L54" s="62">
        <f>SUM(G54:I54)</f>
        <v>80</v>
      </c>
      <c r="M54" s="62"/>
    </row>
    <row r="55" spans="1:20" x14ac:dyDescent="0.25">
      <c r="A55" s="56" t="s">
        <v>33</v>
      </c>
      <c r="B55" s="57">
        <v>47</v>
      </c>
      <c r="C55" s="58" t="str">
        <f>Derecho!E102</f>
        <v>DR.9.01</v>
      </c>
      <c r="D55" s="59" t="str">
        <f>Derecho!D103</f>
        <v>DERECHO INFORMÁTICO</v>
      </c>
      <c r="E55" s="60"/>
      <c r="F55" s="60"/>
      <c r="G55" s="61">
        <f>Derecho!D105</f>
        <v>48</v>
      </c>
      <c r="H55" s="61">
        <f>Derecho!E105</f>
        <v>16</v>
      </c>
      <c r="I55" s="61">
        <f>Derecho!F105</f>
        <v>56</v>
      </c>
      <c r="J55" s="61"/>
      <c r="K55" s="61"/>
      <c r="L55" s="61"/>
      <c r="M55" s="62">
        <f>SUM(G55:L55)</f>
        <v>120</v>
      </c>
      <c r="N55">
        <f>SUM(G55:G58)-G58</f>
        <v>128</v>
      </c>
      <c r="O55">
        <f>SUM(H55:H58)-H58</f>
        <v>48</v>
      </c>
      <c r="P55">
        <f>SUM(I55:I58)-I58</f>
        <v>144</v>
      </c>
      <c r="Q55">
        <f>SUM(J55:J58)</f>
        <v>160</v>
      </c>
      <c r="R55">
        <f>SUM(K55:K58)</f>
        <v>0</v>
      </c>
      <c r="S55">
        <f>SUM(L55:L58)</f>
        <v>0</v>
      </c>
      <c r="T55">
        <f>SUM(N55:S55)</f>
        <v>480</v>
      </c>
    </row>
    <row r="56" spans="1:20" x14ac:dyDescent="0.25">
      <c r="A56" s="56" t="s">
        <v>33</v>
      </c>
      <c r="B56" s="57">
        <v>48</v>
      </c>
      <c r="C56" s="58" t="str">
        <f>Derecho!E106</f>
        <v>DR.9.02</v>
      </c>
      <c r="D56" s="59" t="str">
        <f>Derecho!D107</f>
        <v>DERECHO DE PROPIEDAD INTELECTUAL</v>
      </c>
      <c r="E56" s="60"/>
      <c r="F56" s="60"/>
      <c r="G56" s="61">
        <f>Derecho!D109</f>
        <v>32</v>
      </c>
      <c r="H56" s="61">
        <f>Derecho!E109</f>
        <v>16</v>
      </c>
      <c r="I56" s="61">
        <f>Derecho!F109</f>
        <v>32</v>
      </c>
      <c r="J56" s="61"/>
      <c r="K56" s="61"/>
      <c r="L56" s="61"/>
      <c r="M56" s="62">
        <f t="shared" ref="M56:M60" si="8">SUM(G56:L56)</f>
        <v>80</v>
      </c>
      <c r="N56" t="e">
        <f>#REF!</f>
        <v>#REF!</v>
      </c>
      <c r="O56" t="e">
        <f>#REF!</f>
        <v>#REF!</v>
      </c>
      <c r="P56" t="e">
        <f>#REF!</f>
        <v>#REF!</v>
      </c>
    </row>
    <row r="57" spans="1:20" ht="36" x14ac:dyDescent="0.25">
      <c r="A57" s="56" t="s">
        <v>33</v>
      </c>
      <c r="B57" s="57">
        <v>49</v>
      </c>
      <c r="C57" s="58" t="str">
        <f>Derecho!I102</f>
        <v>DR.9.03</v>
      </c>
      <c r="D57" s="59" t="str">
        <f>Derecho!H103</f>
        <v>CÁTEDRA INTEGRADORA:
INVESTIGACIÓN E IMPACTO EN EL DESARROLLO</v>
      </c>
      <c r="E57" s="70" t="str">
        <f>C51</f>
        <v>DR.8.03</v>
      </c>
      <c r="F57" s="70"/>
      <c r="G57" s="71">
        <f>Derecho!H109</f>
        <v>48</v>
      </c>
      <c r="H57" s="71">
        <f>Derecho!I109</f>
        <v>16</v>
      </c>
      <c r="I57" s="71">
        <f>Derecho!J109</f>
        <v>56</v>
      </c>
      <c r="J57" s="71">
        <f>Derecho!O102</f>
        <v>160</v>
      </c>
      <c r="K57" s="71"/>
      <c r="L57" s="71"/>
      <c r="M57" s="62">
        <f t="shared" si="8"/>
        <v>280</v>
      </c>
    </row>
    <row r="58" spans="1:20" ht="24" x14ac:dyDescent="0.25">
      <c r="A58" s="56" t="s">
        <v>33</v>
      </c>
      <c r="B58" s="57">
        <v>50</v>
      </c>
      <c r="C58" s="58" t="str">
        <f>Derecho!Q102</f>
        <v>DR.9.04</v>
      </c>
      <c r="D58" s="59" t="str">
        <f>Derecho!P103</f>
        <v>DESARROLLO DEL TRABAJO DE TITULACIÓN</v>
      </c>
      <c r="E58" s="60" t="str">
        <f>C52</f>
        <v>DR.8.04</v>
      </c>
      <c r="F58" s="60"/>
      <c r="G58" s="61">
        <f>Derecho!P109</f>
        <v>0</v>
      </c>
      <c r="H58" s="61">
        <f>Derecho!Q109</f>
        <v>0</v>
      </c>
      <c r="I58" s="61">
        <f>Derecho!R109</f>
        <v>0</v>
      </c>
      <c r="J58" s="61"/>
      <c r="K58" s="61"/>
      <c r="L58" s="62">
        <f>SUM(G58:I58)</f>
        <v>0</v>
      </c>
      <c r="M58" s="62"/>
    </row>
    <row r="59" spans="1:20" ht="24" x14ac:dyDescent="0.25">
      <c r="A59" s="56" t="s">
        <v>33</v>
      </c>
      <c r="B59" s="57">
        <v>51</v>
      </c>
      <c r="C59" s="58" t="str">
        <f>Derecho!U102</f>
        <v>DR.9.05</v>
      </c>
      <c r="D59" s="59" t="str">
        <f>Derecho!T103</f>
        <v>DESARROLLO LOCAL E INTERVENCIÓN EN CRISIS</v>
      </c>
      <c r="E59" s="60"/>
      <c r="F59" s="60"/>
      <c r="G59" s="61">
        <f>Derecho!T109</f>
        <v>16</v>
      </c>
      <c r="H59" s="61">
        <f>Derecho!U109</f>
        <v>16</v>
      </c>
      <c r="I59" s="61">
        <f>Derecho!V109</f>
        <v>8</v>
      </c>
      <c r="J59" s="61"/>
      <c r="K59" s="61"/>
      <c r="L59" s="61"/>
      <c r="M59" s="62">
        <f t="shared" si="8"/>
        <v>40</v>
      </c>
    </row>
    <row r="60" spans="1:20" x14ac:dyDescent="0.25">
      <c r="A60" s="56" t="s">
        <v>33</v>
      </c>
      <c r="B60" s="57">
        <v>52</v>
      </c>
      <c r="C60" s="58" t="str">
        <f>Derecho!Y102</f>
        <v>DR.9.06</v>
      </c>
      <c r="D60" s="59" t="str">
        <f>Derecho!X103</f>
        <v>INGLÉS JURÍDICO AVANZADO</v>
      </c>
      <c r="E60" s="60" t="str">
        <f>C53</f>
        <v>DR.8.05</v>
      </c>
      <c r="F60" s="60"/>
      <c r="G60" s="61">
        <f>Derecho!X109</f>
        <v>32</v>
      </c>
      <c r="H60" s="61">
        <f>Derecho!Y109</f>
        <v>16</v>
      </c>
      <c r="I60" s="61">
        <f>Derecho!Z109</f>
        <v>32</v>
      </c>
      <c r="J60" s="61"/>
      <c r="K60" s="61"/>
      <c r="L60" s="61"/>
      <c r="M60" s="62">
        <f t="shared" si="8"/>
        <v>80</v>
      </c>
    </row>
    <row r="61" spans="1:20" x14ac:dyDescent="0.25">
      <c r="A61" s="315" t="s">
        <v>219</v>
      </c>
      <c r="B61" s="316"/>
      <c r="C61" s="316"/>
      <c r="D61" s="316"/>
      <c r="E61" s="316"/>
      <c r="F61" s="317"/>
      <c r="G61" s="72">
        <f>SUM(G9:G60)-G58-G54-G52</f>
        <v>2368</v>
      </c>
      <c r="H61" s="72">
        <f t="shared" ref="H61:I61" si="9">SUM(H9:H60)-H58-H54-H52</f>
        <v>864</v>
      </c>
      <c r="I61" s="72">
        <f t="shared" si="9"/>
        <v>2688</v>
      </c>
      <c r="J61" s="72">
        <f>SUM(J9:J60)</f>
        <v>640</v>
      </c>
      <c r="K61" s="72">
        <f>SUM(K9:K60)</f>
        <v>160</v>
      </c>
      <c r="L61" s="72">
        <v>400</v>
      </c>
      <c r="M61" s="73">
        <f>SUM(G61:L61)</f>
        <v>7120</v>
      </c>
      <c r="N61" t="e">
        <f t="shared" ref="N61:T61" si="10">+N55+N49+N44+N38+N33+N28+N21+N15+N9</f>
        <v>#REF!</v>
      </c>
      <c r="O61" t="e">
        <f t="shared" si="10"/>
        <v>#REF!</v>
      </c>
      <c r="P61" t="e">
        <f t="shared" si="10"/>
        <v>#REF!</v>
      </c>
      <c r="Q61">
        <f t="shared" si="10"/>
        <v>640</v>
      </c>
      <c r="R61">
        <f t="shared" si="10"/>
        <v>160</v>
      </c>
      <c r="S61">
        <f t="shared" si="10"/>
        <v>80</v>
      </c>
      <c r="T61" t="e">
        <f t="shared" si="10"/>
        <v>#REF!</v>
      </c>
    </row>
  </sheetData>
  <mergeCells count="17">
    <mergeCell ref="A61:F61"/>
    <mergeCell ref="H7:H8"/>
    <mergeCell ref="I7:I8"/>
    <mergeCell ref="J7:J8"/>
    <mergeCell ref="K7:K8"/>
    <mergeCell ref="L7:L8"/>
    <mergeCell ref="M7:M8"/>
    <mergeCell ref="A1:M1"/>
    <mergeCell ref="A2:M2"/>
    <mergeCell ref="A4:M4"/>
    <mergeCell ref="A5:M5"/>
    <mergeCell ref="A7:A8"/>
    <mergeCell ref="B7:B8"/>
    <mergeCell ref="C7:C8"/>
    <mergeCell ref="D7:D8"/>
    <mergeCell ref="E7:F7"/>
    <mergeCell ref="G7:G8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24"/>
  <sheetViews>
    <sheetView topLeftCell="A12" zoomScale="70" zoomScaleNormal="70" workbookViewId="0">
      <selection activeCell="D19" sqref="D19"/>
    </sheetView>
  </sheetViews>
  <sheetFormatPr baseColWidth="10" defaultRowHeight="15" x14ac:dyDescent="0.25"/>
  <cols>
    <col min="1" max="1" width="3.85546875" customWidth="1"/>
    <col min="2" max="2" width="5.5703125" customWidth="1"/>
    <col min="3" max="3" width="5.7109375" customWidth="1"/>
    <col min="4" max="4" width="20.7109375" customWidth="1"/>
    <col min="5" max="5" width="1.7109375" customWidth="1"/>
    <col min="6" max="6" width="20.7109375" customWidth="1"/>
    <col min="7" max="7" width="1.7109375" customWidth="1"/>
    <col min="8" max="8" width="20.7109375" customWidth="1"/>
    <col min="9" max="9" width="1.7109375" customWidth="1"/>
    <col min="10" max="10" width="20.7109375" customWidth="1"/>
    <col min="11" max="11" width="1.7109375" customWidth="1"/>
    <col min="12" max="12" width="20.7109375" customWidth="1"/>
    <col min="13" max="13" width="1.7109375" customWidth="1"/>
    <col min="14" max="14" width="20.7109375" customWidth="1"/>
    <col min="15" max="15" width="1.7109375" customWidth="1"/>
    <col min="16" max="16" width="20.7109375" customWidth="1"/>
  </cols>
  <sheetData>
    <row r="2" spans="1:16" ht="23.25" x14ac:dyDescent="0.35">
      <c r="A2" s="324" t="s">
        <v>185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 ht="21" x14ac:dyDescent="0.35">
      <c r="A3" s="325" t="s">
        <v>54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</row>
    <row r="4" spans="1:16" ht="12" customHeigh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23.25" x14ac:dyDescent="0.35">
      <c r="A5" s="324" t="s">
        <v>186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</row>
    <row r="6" spans="1:16" x14ac:dyDescent="0.25">
      <c r="H6" s="16"/>
    </row>
    <row r="7" spans="1:16" ht="35.1" customHeight="1" x14ac:dyDescent="0.25">
      <c r="A7" s="12">
        <v>1</v>
      </c>
      <c r="B7" s="318" t="s">
        <v>182</v>
      </c>
      <c r="C7" s="18"/>
      <c r="D7" s="21" t="s">
        <v>58</v>
      </c>
      <c r="E7" s="13"/>
      <c r="F7" s="36" t="s">
        <v>163</v>
      </c>
      <c r="G7" s="14"/>
      <c r="H7" s="37" t="s">
        <v>165</v>
      </c>
      <c r="I7" s="14"/>
      <c r="J7" s="27" t="s">
        <v>164</v>
      </c>
      <c r="K7" s="14"/>
      <c r="L7" s="26" t="s">
        <v>166</v>
      </c>
      <c r="M7" s="14"/>
      <c r="N7" s="22" t="s">
        <v>59</v>
      </c>
      <c r="O7" s="14"/>
      <c r="P7" s="14"/>
    </row>
    <row r="8" spans="1:16" ht="35.1" customHeight="1" x14ac:dyDescent="0.25">
      <c r="A8" s="12"/>
      <c r="B8" s="319"/>
      <c r="C8" s="17"/>
      <c r="D8" s="3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35.1" customHeight="1" x14ac:dyDescent="0.25">
      <c r="A9" s="12">
        <v>2</v>
      </c>
      <c r="B9" s="319"/>
      <c r="C9" s="18"/>
      <c r="D9" s="30" t="s">
        <v>167</v>
      </c>
      <c r="E9" s="14"/>
      <c r="F9" s="36" t="s">
        <v>66</v>
      </c>
      <c r="G9" s="14"/>
      <c r="H9" s="14"/>
      <c r="I9" s="14"/>
      <c r="J9" s="28" t="s">
        <v>168</v>
      </c>
      <c r="K9" s="14"/>
      <c r="L9" s="26" t="s">
        <v>171</v>
      </c>
      <c r="M9" s="14"/>
      <c r="N9" s="22" t="s">
        <v>65</v>
      </c>
      <c r="O9" s="14"/>
      <c r="P9" s="41" t="s">
        <v>189</v>
      </c>
    </row>
    <row r="10" spans="1:16" ht="35.1" customHeight="1" x14ac:dyDescent="0.25">
      <c r="A10" s="12"/>
      <c r="B10" s="319"/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35.1" customHeight="1" x14ac:dyDescent="0.25">
      <c r="A11" s="12">
        <v>3</v>
      </c>
      <c r="B11" s="320"/>
      <c r="C11" s="18"/>
      <c r="D11" s="31" t="s">
        <v>81</v>
      </c>
      <c r="E11" s="15"/>
      <c r="F11" s="23" t="s">
        <v>70</v>
      </c>
      <c r="G11" s="15"/>
      <c r="H11" s="38" t="s">
        <v>71</v>
      </c>
      <c r="I11" s="15"/>
      <c r="J11" s="27" t="s">
        <v>169</v>
      </c>
      <c r="K11" s="15"/>
      <c r="L11" s="26" t="s">
        <v>172</v>
      </c>
      <c r="M11" s="15"/>
      <c r="N11" s="29" t="s">
        <v>170</v>
      </c>
      <c r="O11" s="15"/>
      <c r="P11" s="40" t="s">
        <v>191</v>
      </c>
    </row>
    <row r="12" spans="1:16" ht="35.1" customHeight="1" x14ac:dyDescent="0.25">
      <c r="A12" s="12"/>
      <c r="B12" s="12"/>
      <c r="C12" s="12"/>
      <c r="D12" s="15"/>
      <c r="E12" s="15"/>
      <c r="F12" s="15"/>
      <c r="G12" s="15"/>
      <c r="I12" s="15"/>
      <c r="J12" s="15"/>
      <c r="K12" s="15"/>
      <c r="L12" s="15"/>
      <c r="M12" s="15"/>
      <c r="N12" s="15"/>
      <c r="O12" s="15"/>
      <c r="P12" s="15"/>
    </row>
    <row r="13" spans="1:16" ht="35.1" customHeight="1" x14ac:dyDescent="0.25">
      <c r="A13" s="12">
        <v>4</v>
      </c>
      <c r="B13" s="318" t="s">
        <v>183</v>
      </c>
      <c r="C13" s="17"/>
      <c r="F13" s="34" t="s">
        <v>74</v>
      </c>
      <c r="G13" s="15"/>
      <c r="H13" s="25" t="s">
        <v>76</v>
      </c>
      <c r="I13" s="15"/>
      <c r="J13" s="27" t="s">
        <v>173</v>
      </c>
      <c r="K13" s="15"/>
      <c r="L13" s="32" t="s">
        <v>77</v>
      </c>
      <c r="M13" s="15"/>
      <c r="N13" s="29" t="s">
        <v>78</v>
      </c>
      <c r="O13" s="15"/>
      <c r="P13" s="15"/>
    </row>
    <row r="14" spans="1:16" ht="35.1" customHeight="1" x14ac:dyDescent="0.25">
      <c r="A14" s="12"/>
      <c r="B14" s="319"/>
      <c r="C14" s="17"/>
      <c r="D14" s="15"/>
      <c r="E14" s="15"/>
      <c r="F14" s="15"/>
      <c r="G14" s="15"/>
      <c r="I14" s="15"/>
      <c r="J14" s="15"/>
      <c r="K14" s="15"/>
      <c r="L14" s="15"/>
      <c r="M14" s="15"/>
      <c r="N14" s="15"/>
      <c r="O14" s="15"/>
      <c r="P14" s="15"/>
    </row>
    <row r="15" spans="1:16" ht="35.1" customHeight="1" x14ac:dyDescent="0.25">
      <c r="A15" s="12">
        <v>5</v>
      </c>
      <c r="B15" s="319"/>
      <c r="C15" s="18"/>
      <c r="D15" s="30" t="s">
        <v>68</v>
      </c>
      <c r="E15" s="15"/>
      <c r="F15" s="25" t="s">
        <v>83</v>
      </c>
      <c r="G15" s="15"/>
      <c r="I15" s="15"/>
      <c r="J15" s="27" t="s">
        <v>174</v>
      </c>
      <c r="K15" s="15"/>
      <c r="L15" s="32" t="s">
        <v>82</v>
      </c>
      <c r="M15" s="15"/>
      <c r="N15" s="29" t="s">
        <v>84</v>
      </c>
      <c r="O15" s="15"/>
      <c r="P15" s="15"/>
    </row>
    <row r="16" spans="1:16" ht="35.1" customHeight="1" x14ac:dyDescent="0.25">
      <c r="A16" s="12"/>
      <c r="B16" s="319"/>
      <c r="C16" s="17"/>
      <c r="D16" s="15"/>
      <c r="E16" s="15"/>
      <c r="F16" s="15"/>
      <c r="G16" s="15"/>
      <c r="I16" s="15"/>
      <c r="J16" s="15"/>
      <c r="K16" s="15"/>
      <c r="L16" s="15"/>
      <c r="M16" s="15"/>
      <c r="N16" s="15"/>
      <c r="O16" s="15"/>
      <c r="P16" s="15"/>
    </row>
    <row r="17" spans="1:16" ht="35.1" customHeight="1" x14ac:dyDescent="0.25">
      <c r="A17" s="12">
        <v>6</v>
      </c>
      <c r="B17" s="319"/>
      <c r="C17" s="18"/>
      <c r="D17" s="31" t="s">
        <v>188</v>
      </c>
      <c r="E17" s="15"/>
      <c r="F17" s="25" t="s">
        <v>87</v>
      </c>
      <c r="G17" s="15"/>
      <c r="I17" s="15"/>
      <c r="J17" s="27" t="s">
        <v>192</v>
      </c>
      <c r="K17" s="15"/>
      <c r="L17" s="25" t="s">
        <v>175</v>
      </c>
      <c r="M17" s="15"/>
      <c r="N17" s="25" t="s">
        <v>176</v>
      </c>
      <c r="O17" s="15"/>
      <c r="P17" s="15"/>
    </row>
    <row r="18" spans="1:16" ht="35.1" customHeight="1" x14ac:dyDescent="0.25">
      <c r="A18" s="12"/>
      <c r="B18" s="319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35.1" customHeight="1" x14ac:dyDescent="0.25">
      <c r="A19" s="12">
        <v>7</v>
      </c>
      <c r="B19" s="320"/>
      <c r="C19" s="18"/>
      <c r="D19" s="30" t="s">
        <v>92</v>
      </c>
      <c r="E19" s="15"/>
      <c r="F19" s="39" t="s">
        <v>162</v>
      </c>
      <c r="G19" s="15"/>
      <c r="H19" s="25" t="s">
        <v>93</v>
      </c>
      <c r="I19" s="15"/>
      <c r="J19" s="27" t="s">
        <v>177</v>
      </c>
      <c r="K19" s="15"/>
      <c r="L19" s="42" t="s">
        <v>178</v>
      </c>
      <c r="M19" s="15"/>
      <c r="N19" s="41" t="s">
        <v>200</v>
      </c>
      <c r="O19" s="15"/>
      <c r="P19" s="15"/>
    </row>
    <row r="20" spans="1:16" ht="21.75" customHeight="1" x14ac:dyDescent="0.25">
      <c r="A20" s="12"/>
      <c r="B20" s="12"/>
      <c r="C20" s="12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35.1" customHeight="1" x14ac:dyDescent="0.25">
      <c r="A21" s="12">
        <v>8</v>
      </c>
      <c r="B21" s="321" t="s">
        <v>184</v>
      </c>
      <c r="C21" s="20"/>
      <c r="D21" s="21" t="s">
        <v>161</v>
      </c>
      <c r="E21" s="15"/>
      <c r="F21" s="41" t="s">
        <v>96</v>
      </c>
      <c r="G21" s="15"/>
      <c r="H21" s="26" t="s">
        <v>202</v>
      </c>
      <c r="I21" s="15"/>
      <c r="J21" s="27" t="s">
        <v>179</v>
      </c>
      <c r="K21" s="15"/>
      <c r="L21" s="26" t="s">
        <v>181</v>
      </c>
      <c r="M21" s="15"/>
      <c r="N21" s="41" t="s">
        <v>187</v>
      </c>
      <c r="O21" s="15"/>
      <c r="P21" s="15"/>
    </row>
    <row r="22" spans="1:16" ht="27" customHeight="1" x14ac:dyDescent="0.25">
      <c r="A22" s="12"/>
      <c r="B22" s="322"/>
      <c r="C22" s="1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35.1" customHeight="1" x14ac:dyDescent="0.25">
      <c r="A23" s="12">
        <v>9</v>
      </c>
      <c r="B23" s="323"/>
      <c r="C23" s="20"/>
      <c r="D23" s="24" t="s">
        <v>98</v>
      </c>
      <c r="E23" s="15"/>
      <c r="F23" s="25" t="s">
        <v>100</v>
      </c>
      <c r="G23" s="15"/>
      <c r="H23" s="26" t="s">
        <v>203</v>
      </c>
      <c r="I23" s="15"/>
      <c r="J23" s="27" t="s">
        <v>180</v>
      </c>
      <c r="K23" s="15"/>
      <c r="L23" s="22" t="s">
        <v>201</v>
      </c>
      <c r="M23" s="15"/>
      <c r="N23" s="41" t="s">
        <v>99</v>
      </c>
      <c r="O23" s="15"/>
      <c r="P23" s="15"/>
    </row>
    <row r="24" spans="1:16" ht="9" customHeight="1" x14ac:dyDescent="0.25"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</sheetData>
  <mergeCells count="6">
    <mergeCell ref="B7:B11"/>
    <mergeCell ref="B13:B19"/>
    <mergeCell ref="B21:B23"/>
    <mergeCell ref="A2:P2"/>
    <mergeCell ref="A3:P3"/>
    <mergeCell ref="A5:P5"/>
  </mergeCells>
  <pageMargins left="0.23622047244094491" right="0.23622047244094491" top="0.35433070866141736" bottom="0.35433070866141736" header="0.31496062992125984" footer="0.31496062992125984"/>
  <pageSetup paperSize="9" scale="80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5D7494197F3B4AB6B464C35BA1F2C6" ma:contentTypeVersion="5" ma:contentTypeDescription="Crear nuevo documento." ma:contentTypeScope="" ma:versionID="07d2dc4552a62e5bfbcf1c6b124d8751">
  <xsd:schema xmlns:xsd="http://www.w3.org/2001/XMLSchema" xmlns:xs="http://www.w3.org/2001/XMLSchema" xmlns:p="http://schemas.microsoft.com/office/2006/metadata/properties" xmlns:ns2="c639751d-68c7-4b55-85c4-dfedf855960d" targetNamespace="http://schemas.microsoft.com/office/2006/metadata/properties" ma:root="true" ma:fieldsID="54df26dfbd2e9f5b341b964d9d02d159" ns2:_="">
    <xsd:import namespace="c639751d-68c7-4b55-85c4-dfedf85596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9751d-68c7-4b55-85c4-dfedf855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19C53-2BCB-418B-8934-4A112241C5B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639751d-68c7-4b55-85c4-dfedf85596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BDF7DF-2FD1-4E91-8BA5-4A3347C86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33C08-5935-41B3-AE25-42C78663B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9751d-68c7-4b55-85c4-dfedf85596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Derecho</vt:lpstr>
      <vt:lpstr>Distributivo</vt:lpstr>
      <vt:lpstr>ENCADENAMIENTO DERECHO</vt:lpstr>
      <vt:lpstr>Distributivo!Títulos_a_imprimir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</cp:lastModifiedBy>
  <cp:revision/>
  <cp:lastPrinted>2018-06-13T21:30:56Z</cp:lastPrinted>
  <dcterms:created xsi:type="dcterms:W3CDTF">2017-02-03T19:51:14Z</dcterms:created>
  <dcterms:modified xsi:type="dcterms:W3CDTF">2019-02-28T02:15:01Z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0x010100885D7494197F3B4AB6B464C35BA1F2C6</vt:lpwstr>
  </property>
</Properties>
</file>