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ayela\Desktop\Direccion de carrera\"/>
    </mc:Choice>
  </mc:AlternateContent>
  <xr:revisionPtr revIDLastSave="0" documentId="13_ncr:1_{3C6E5198-1426-40BD-B6FE-4B4BE8A2D87E}" xr6:coauthVersionLast="47" xr6:coauthVersionMax="47" xr10:uidLastSave="{00000000-0000-0000-0000-000000000000}"/>
  <bookViews>
    <workbookView xWindow="-120" yWindow="-120" windowWidth="20730" windowHeight="11160" xr2:uid="{00000000-000D-0000-FFFF-FFFF00000000}"/>
  </bookViews>
  <sheets>
    <sheet name="Nueve periodos" sheetId="2" r:id="rId1"/>
    <sheet name="Distribución" sheetId="1" r:id="rId2"/>
    <sheet name="DESCRIPCION CURRICULAR" sheetId="15" r:id="rId3"/>
  </sheets>
  <definedNames>
    <definedName name="_xlnm.Print_Area" localSheetId="0">'Nueve periodos'!$A$1:$BA$76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2" i="2" l="1"/>
  <c r="C507" i="15"/>
  <c r="C508" i="15"/>
  <c r="C509" i="15"/>
  <c r="C511" i="15"/>
  <c r="C512" i="15"/>
  <c r="C513" i="15"/>
  <c r="C510" i="15" l="1"/>
  <c r="C617" i="15"/>
  <c r="C605" i="15"/>
  <c r="C593" i="15"/>
  <c r="C581" i="15"/>
  <c r="C569" i="15"/>
  <c r="C557" i="15"/>
  <c r="C545" i="15"/>
  <c r="C533" i="15"/>
  <c r="C521" i="15"/>
  <c r="C497" i="15"/>
  <c r="C485" i="15"/>
  <c r="C473" i="15"/>
  <c r="C461" i="15"/>
  <c r="C449" i="15"/>
  <c r="C437" i="15"/>
  <c r="C425" i="15"/>
  <c r="C413" i="15"/>
  <c r="C401" i="15"/>
  <c r="C389" i="15"/>
  <c r="C377" i="15"/>
  <c r="C365" i="15"/>
  <c r="C609" i="15"/>
  <c r="C608" i="15"/>
  <c r="C607" i="15"/>
  <c r="C597" i="15"/>
  <c r="C596" i="15"/>
  <c r="C595" i="15"/>
  <c r="C585" i="15"/>
  <c r="C584" i="15"/>
  <c r="C583" i="15"/>
  <c r="C573" i="15"/>
  <c r="C572" i="15"/>
  <c r="C571" i="15"/>
  <c r="C621" i="15"/>
  <c r="C620" i="15"/>
  <c r="C619" i="15"/>
  <c r="C561" i="15"/>
  <c r="C560" i="15"/>
  <c r="C559" i="15"/>
  <c r="C549" i="15"/>
  <c r="C548" i="15"/>
  <c r="C547" i="15"/>
  <c r="C546" i="15" s="1"/>
  <c r="C537" i="15"/>
  <c r="C536" i="15"/>
  <c r="C535" i="15"/>
  <c r="C525" i="15"/>
  <c r="C524" i="15"/>
  <c r="C523" i="15"/>
  <c r="C501" i="15"/>
  <c r="C500" i="15"/>
  <c r="C499" i="15"/>
  <c r="C489" i="15"/>
  <c r="C488" i="15"/>
  <c r="C487" i="15"/>
  <c r="C477" i="15"/>
  <c r="C476" i="15"/>
  <c r="C475" i="15"/>
  <c r="C465" i="15"/>
  <c r="C464" i="15"/>
  <c r="C463" i="15"/>
  <c r="C453" i="15"/>
  <c r="C452" i="15"/>
  <c r="C451" i="15"/>
  <c r="C441" i="15"/>
  <c r="C440" i="15"/>
  <c r="C439" i="15"/>
  <c r="C429" i="15"/>
  <c r="C428" i="15"/>
  <c r="C427" i="15"/>
  <c r="C417" i="15"/>
  <c r="C416" i="15"/>
  <c r="C415" i="15"/>
  <c r="C405" i="15"/>
  <c r="C404" i="15"/>
  <c r="C403" i="15"/>
  <c r="C393" i="15"/>
  <c r="C392" i="15"/>
  <c r="C391" i="15"/>
  <c r="C381" i="15"/>
  <c r="C380" i="15"/>
  <c r="C379" i="15"/>
  <c r="C378" i="15" s="1"/>
  <c r="C369" i="15"/>
  <c r="C368" i="15"/>
  <c r="C367" i="15"/>
  <c r="C355" i="15"/>
  <c r="C345" i="15"/>
  <c r="C344" i="15"/>
  <c r="C343" i="15"/>
  <c r="C333" i="15"/>
  <c r="C332" i="15"/>
  <c r="C331" i="15"/>
  <c r="C321" i="15"/>
  <c r="C320" i="15"/>
  <c r="C319" i="15"/>
  <c r="C309" i="15"/>
  <c r="C308" i="15"/>
  <c r="C307" i="15"/>
  <c r="C297" i="15"/>
  <c r="C296" i="15"/>
  <c r="C295" i="15"/>
  <c r="C570" i="15"/>
  <c r="C534" i="15"/>
  <c r="C522" i="15"/>
  <c r="C498" i="15"/>
  <c r="C486" i="15"/>
  <c r="C462" i="15"/>
  <c r="C450" i="15"/>
  <c r="C426" i="15"/>
  <c r="C414" i="15"/>
  <c r="C402" i="15"/>
  <c r="C353" i="15"/>
  <c r="C341" i="15"/>
  <c r="C329" i="15"/>
  <c r="C317" i="15"/>
  <c r="C305" i="15"/>
  <c r="C293" i="15"/>
  <c r="C615" i="15"/>
  <c r="C603" i="15"/>
  <c r="C591" i="15"/>
  <c r="C579" i="15"/>
  <c r="C567" i="15"/>
  <c r="C616" i="15"/>
  <c r="C604" i="15"/>
  <c r="C592" i="15"/>
  <c r="C580" i="15"/>
  <c r="C568" i="15"/>
  <c r="C555" i="15"/>
  <c r="C556" i="15"/>
  <c r="C543" i="15"/>
  <c r="C531" i="15"/>
  <c r="C519" i="15"/>
  <c r="C495" i="15"/>
  <c r="C483" i="15"/>
  <c r="C471" i="15"/>
  <c r="C459" i="15"/>
  <c r="C447" i="15"/>
  <c r="C435" i="15"/>
  <c r="C423" i="15"/>
  <c r="C411" i="15"/>
  <c r="C399" i="15"/>
  <c r="C387" i="15"/>
  <c r="C375" i="15"/>
  <c r="C363" i="15"/>
  <c r="C351" i="15"/>
  <c r="C339" i="15"/>
  <c r="C328" i="15"/>
  <c r="C327" i="15"/>
  <c r="C315" i="15"/>
  <c r="C303" i="15"/>
  <c r="C291" i="15"/>
  <c r="C285" i="15"/>
  <c r="C284" i="15"/>
  <c r="C283" i="15"/>
  <c r="C273" i="15"/>
  <c r="C272" i="15"/>
  <c r="C271" i="15"/>
  <c r="C261" i="15"/>
  <c r="C260" i="15"/>
  <c r="C259" i="15"/>
  <c r="C249" i="15"/>
  <c r="C248" i="15"/>
  <c r="C247" i="15"/>
  <c r="C237" i="15"/>
  <c r="C236" i="15"/>
  <c r="C235" i="15"/>
  <c r="C225" i="15"/>
  <c r="C224" i="15"/>
  <c r="C223" i="15"/>
  <c r="C281" i="15"/>
  <c r="C269" i="15"/>
  <c r="C257" i="15"/>
  <c r="C245" i="15"/>
  <c r="C233" i="15"/>
  <c r="C221" i="15"/>
  <c r="C376" i="15"/>
  <c r="C388" i="15"/>
  <c r="C400" i="15"/>
  <c r="C436" i="15"/>
  <c r="C448" i="15"/>
  <c r="C460" i="15"/>
  <c r="C472" i="15"/>
  <c r="C484" i="15"/>
  <c r="C496" i="15"/>
  <c r="C520" i="15"/>
  <c r="C532" i="15"/>
  <c r="C544" i="15"/>
  <c r="C424" i="15"/>
  <c r="C412" i="15"/>
  <c r="C364" i="15"/>
  <c r="C352" i="15"/>
  <c r="C340" i="15"/>
  <c r="C316" i="15"/>
  <c r="C304" i="15"/>
  <c r="C292" i="15"/>
  <c r="C280" i="15"/>
  <c r="C268" i="15"/>
  <c r="C256" i="15"/>
  <c r="C244" i="15"/>
  <c r="C232" i="15"/>
  <c r="C220" i="15"/>
  <c r="C279" i="15"/>
  <c r="C267" i="15"/>
  <c r="C255" i="15"/>
  <c r="C243" i="15"/>
  <c r="C231" i="15"/>
  <c r="C219" i="15"/>
  <c r="C213" i="15"/>
  <c r="C212" i="15"/>
  <c r="C211" i="15"/>
  <c r="C200" i="15"/>
  <c r="C201" i="15"/>
  <c r="C199" i="15"/>
  <c r="C189" i="15"/>
  <c r="C188" i="15"/>
  <c r="C187" i="15"/>
  <c r="C177" i="15"/>
  <c r="C176" i="15"/>
  <c r="C175" i="15"/>
  <c r="C165" i="15"/>
  <c r="C164" i="15"/>
  <c r="C163" i="15"/>
  <c r="C153" i="15"/>
  <c r="C152" i="15"/>
  <c r="C151" i="15"/>
  <c r="C136" i="15"/>
  <c r="C124" i="15"/>
  <c r="C112" i="15"/>
  <c r="C100" i="15"/>
  <c r="C88" i="15"/>
  <c r="C76" i="15"/>
  <c r="C64" i="15"/>
  <c r="C52" i="15"/>
  <c r="C40" i="15"/>
  <c r="C28" i="15"/>
  <c r="C16" i="15"/>
  <c r="C4" i="15"/>
  <c r="C208" i="15"/>
  <c r="C196" i="15"/>
  <c r="C184" i="15"/>
  <c r="C172" i="15"/>
  <c r="C160" i="15"/>
  <c r="C148" i="15"/>
  <c r="C209" i="15"/>
  <c r="C197" i="15"/>
  <c r="C185" i="15"/>
  <c r="C173" i="15"/>
  <c r="C161" i="15"/>
  <c r="C149" i="15"/>
  <c r="C207" i="15"/>
  <c r="C195" i="15"/>
  <c r="C183" i="15"/>
  <c r="C171" i="15"/>
  <c r="C159" i="15"/>
  <c r="C147" i="15"/>
  <c r="C141" i="15"/>
  <c r="C140" i="15"/>
  <c r="C139" i="15"/>
  <c r="C138" i="15" s="1"/>
  <c r="C129" i="15"/>
  <c r="C128" i="15"/>
  <c r="C127" i="15"/>
  <c r="C126" i="15" s="1"/>
  <c r="C117" i="15"/>
  <c r="C116" i="15"/>
  <c r="C115" i="15"/>
  <c r="C114" i="15" s="1"/>
  <c r="C104" i="15"/>
  <c r="C105" i="15"/>
  <c r="C103" i="15"/>
  <c r="C102" i="15" s="1"/>
  <c r="C93" i="15"/>
  <c r="C92" i="15"/>
  <c r="C91" i="15"/>
  <c r="C90" i="15" s="1"/>
  <c r="C81" i="15"/>
  <c r="C80" i="15"/>
  <c r="C79" i="15"/>
  <c r="C78" i="15" s="1"/>
  <c r="C137" i="15"/>
  <c r="C125" i="15"/>
  <c r="C113" i="15"/>
  <c r="C101" i="15"/>
  <c r="C89" i="15"/>
  <c r="C77" i="15"/>
  <c r="C135" i="15"/>
  <c r="C123" i="15"/>
  <c r="C111" i="15"/>
  <c r="C99" i="15"/>
  <c r="C87" i="15"/>
  <c r="C75" i="15"/>
  <c r="C69" i="15"/>
  <c r="C68" i="15"/>
  <c r="C67" i="15"/>
  <c r="C66" i="15" s="1"/>
  <c r="C57" i="15"/>
  <c r="C56" i="15"/>
  <c r="C55" i="15"/>
  <c r="C54" i="15" s="1"/>
  <c r="C45" i="15"/>
  <c r="C44" i="15"/>
  <c r="C43" i="15"/>
  <c r="C42" i="15" s="1"/>
  <c r="C33" i="15"/>
  <c r="C32" i="15"/>
  <c r="C31" i="15"/>
  <c r="C30" i="15" s="1"/>
  <c r="C21" i="15"/>
  <c r="C20" i="15"/>
  <c r="C19" i="15"/>
  <c r="C18" i="15" s="1"/>
  <c r="C65" i="15"/>
  <c r="C53" i="15"/>
  <c r="C41" i="15"/>
  <c r="C29" i="15"/>
  <c r="C17" i="15"/>
  <c r="C63" i="15"/>
  <c r="C51" i="15"/>
  <c r="C39" i="15"/>
  <c r="C27" i="15"/>
  <c r="C15" i="15"/>
  <c r="C9" i="15"/>
  <c r="C8" i="15"/>
  <c r="C7" i="15"/>
  <c r="C6" i="15" s="1"/>
  <c r="C5" i="15"/>
  <c r="C3" i="15"/>
  <c r="C606" i="15" l="1"/>
  <c r="C198" i="15"/>
  <c r="C222" i="15"/>
  <c r="C246" i="15"/>
  <c r="C258" i="15"/>
  <c r="C270" i="15"/>
  <c r="C318" i="15"/>
  <c r="C330" i="15"/>
  <c r="C342" i="15"/>
  <c r="C390" i="15"/>
  <c r="C558" i="15"/>
  <c r="C210" i="15"/>
  <c r="C594" i="15"/>
  <c r="C582" i="15"/>
  <c r="C618" i="15"/>
  <c r="C474" i="15"/>
  <c r="C438" i="15"/>
  <c r="C366" i="15"/>
  <c r="C306" i="15"/>
  <c r="C294" i="15"/>
  <c r="C282" i="15"/>
  <c r="C234" i="15"/>
  <c r="C186" i="15"/>
  <c r="C174" i="15"/>
  <c r="C162" i="15"/>
  <c r="C150" i="15"/>
  <c r="P35" i="2"/>
  <c r="AY7" i="2"/>
  <c r="AX7" i="2"/>
  <c r="AW7" i="2"/>
  <c r="AZ7" i="2"/>
  <c r="J35" i="2"/>
  <c r="I39" i="2" s="1"/>
  <c r="AH56" i="2"/>
  <c r="AG60" i="2" s="1"/>
  <c r="AN14" i="2"/>
  <c r="AM18" i="2" s="1"/>
  <c r="V14" i="2"/>
  <c r="E61" i="1"/>
  <c r="E60" i="1"/>
  <c r="E59" i="1"/>
  <c r="E58" i="1"/>
  <c r="E57" i="1"/>
  <c r="E55" i="1"/>
  <c r="E54" i="1"/>
  <c r="E53" i="1"/>
  <c r="E52" i="1"/>
  <c r="E51" i="1"/>
  <c r="E50" i="1"/>
  <c r="E49" i="1"/>
  <c r="E48" i="1"/>
  <c r="E47" i="1"/>
  <c r="E46" i="1"/>
  <c r="E45" i="1"/>
  <c r="E44" i="1"/>
  <c r="E43" i="1"/>
  <c r="E42" i="1"/>
  <c r="E41" i="1"/>
  <c r="E40" i="1"/>
  <c r="E39" i="1"/>
  <c r="E37" i="1"/>
  <c r="E36" i="1"/>
  <c r="E35" i="1"/>
  <c r="E34" i="1"/>
  <c r="E33" i="1"/>
  <c r="E32" i="1"/>
  <c r="E31" i="1"/>
  <c r="E30" i="1"/>
  <c r="E29" i="1"/>
  <c r="E28" i="1"/>
  <c r="E27" i="1"/>
  <c r="E24" i="1"/>
  <c r="E23" i="1"/>
  <c r="E22" i="1"/>
  <c r="E21" i="1"/>
  <c r="E19" i="1"/>
  <c r="E18" i="1"/>
  <c r="E17" i="1"/>
  <c r="E16" i="1"/>
  <c r="E15" i="1"/>
  <c r="E14" i="1"/>
  <c r="E13" i="1"/>
  <c r="E12" i="1"/>
  <c r="E11" i="1"/>
  <c r="E10" i="1"/>
  <c r="E9" i="1"/>
  <c r="BC65" i="2" l="1"/>
  <c r="BC58" i="2"/>
  <c r="BC51" i="2"/>
  <c r="BC44" i="2"/>
  <c r="BC37" i="2"/>
  <c r="BC30" i="2"/>
  <c r="BC23" i="2"/>
  <c r="BC16" i="2"/>
  <c r="BC9" i="2"/>
  <c r="O46" i="2" l="1"/>
  <c r="H9" i="1"/>
  <c r="G9" i="1"/>
  <c r="F9" i="1"/>
  <c r="G10" i="1"/>
  <c r="H10" i="1"/>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2" i="1"/>
  <c r="H62" i="1"/>
  <c r="AY63" i="2"/>
  <c r="E25" i="1"/>
  <c r="E20" i="1"/>
  <c r="E38" i="1"/>
  <c r="E56" i="1"/>
  <c r="AU62" i="2"/>
  <c r="E62" i="1" s="1"/>
  <c r="F62" i="1"/>
  <c r="I62" i="1" s="1"/>
  <c r="F60" i="1"/>
  <c r="F59" i="1"/>
  <c r="F58" i="1"/>
  <c r="F57" i="1"/>
  <c r="I57" i="1" s="1"/>
  <c r="F56" i="1"/>
  <c r="F55" i="1"/>
  <c r="F54" i="1"/>
  <c r="F53" i="1"/>
  <c r="F52" i="1"/>
  <c r="F51" i="1"/>
  <c r="F50" i="1"/>
  <c r="L50" i="1" s="1"/>
  <c r="F49" i="1"/>
  <c r="F48" i="1"/>
  <c r="F47" i="1"/>
  <c r="F46" i="1"/>
  <c r="F45" i="1"/>
  <c r="I45" i="1" s="1"/>
  <c r="F44" i="1"/>
  <c r="F43" i="1"/>
  <c r="F42" i="1"/>
  <c r="F41" i="1"/>
  <c r="I41" i="1" s="1"/>
  <c r="F40" i="1"/>
  <c r="F39" i="1"/>
  <c r="F38" i="1"/>
  <c r="F37" i="1"/>
  <c r="I37" i="1" s="1"/>
  <c r="F36" i="1"/>
  <c r="F35" i="1"/>
  <c r="F34" i="1"/>
  <c r="F33" i="1"/>
  <c r="I33" i="1" s="1"/>
  <c r="F32" i="1"/>
  <c r="F31" i="1"/>
  <c r="F30" i="1"/>
  <c r="F29" i="1"/>
  <c r="I29" i="1" s="1"/>
  <c r="F28" i="1"/>
  <c r="F27" i="1"/>
  <c r="F26" i="1"/>
  <c r="F25" i="1"/>
  <c r="I25" i="1" s="1"/>
  <c r="F24" i="1"/>
  <c r="F23" i="1"/>
  <c r="F22" i="1"/>
  <c r="F21" i="1"/>
  <c r="I21" i="1" s="1"/>
  <c r="F20" i="1"/>
  <c r="F19" i="1"/>
  <c r="F18" i="1"/>
  <c r="F17" i="1"/>
  <c r="F16" i="1"/>
  <c r="F15" i="1"/>
  <c r="F14" i="1"/>
  <c r="F13" i="1"/>
  <c r="I13" i="1" s="1"/>
  <c r="F12" i="1"/>
  <c r="F11" i="1"/>
  <c r="F10" i="1"/>
  <c r="C62"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B15" i="1"/>
  <c r="B62"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4" i="1"/>
  <c r="B13" i="1"/>
  <c r="B12" i="1"/>
  <c r="B11" i="1"/>
  <c r="B10" i="1"/>
  <c r="B9" i="1"/>
  <c r="K63" i="1"/>
  <c r="J63" i="1"/>
  <c r="A3" i="1"/>
  <c r="A2" i="1"/>
  <c r="H63" i="1" l="1"/>
  <c r="L43" i="1"/>
  <c r="M43" i="1" s="1"/>
  <c r="L39" i="1"/>
  <c r="M39" i="1" s="1"/>
  <c r="L31" i="1"/>
  <c r="M31" i="1" s="1"/>
  <c r="L19" i="1"/>
  <c r="M19" i="1" s="1"/>
  <c r="L11" i="1"/>
  <c r="M11" i="1" s="1"/>
  <c r="L35" i="1"/>
  <c r="M35" i="1" s="1"/>
  <c r="L55" i="1"/>
  <c r="M55" i="1" s="1"/>
  <c r="L59" i="1"/>
  <c r="M59" i="1" s="1"/>
  <c r="L51" i="1"/>
  <c r="M51" i="1" s="1"/>
  <c r="I49" i="1"/>
  <c r="L47" i="1"/>
  <c r="M47" i="1" s="1"/>
  <c r="L27" i="1"/>
  <c r="M27" i="1" s="1"/>
  <c r="L23" i="1"/>
  <c r="M23" i="1" s="1"/>
  <c r="G63" i="1"/>
  <c r="L15" i="1"/>
  <c r="M15" i="1" s="1"/>
  <c r="L17" i="1"/>
  <c r="L58" i="1"/>
  <c r="M58" i="1" s="1"/>
  <c r="L54" i="1"/>
  <c r="M54" i="1" s="1"/>
  <c r="L46" i="1"/>
  <c r="M46" i="1" s="1"/>
  <c r="L42" i="1"/>
  <c r="M42" i="1" s="1"/>
  <c r="L38" i="1"/>
  <c r="M38" i="1" s="1"/>
  <c r="L30" i="1"/>
  <c r="M30" i="1" s="1"/>
  <c r="L26" i="1"/>
  <c r="M26" i="1" s="1"/>
  <c r="L22" i="1"/>
  <c r="M22" i="1" s="1"/>
  <c r="L14" i="1"/>
  <c r="M14" i="1" s="1"/>
  <c r="L10" i="1"/>
  <c r="M10" i="1" s="1"/>
  <c r="L53" i="1"/>
  <c r="I59" i="1"/>
  <c r="I55" i="1"/>
  <c r="I51" i="1"/>
  <c r="I47" i="1"/>
  <c r="I43" i="1"/>
  <c r="I39" i="1"/>
  <c r="I35" i="1"/>
  <c r="I31" i="1"/>
  <c r="I27" i="1"/>
  <c r="I23" i="1"/>
  <c r="I19" i="1"/>
  <c r="I15" i="1"/>
  <c r="I11" i="1"/>
  <c r="I10" i="1"/>
  <c r="I14" i="1"/>
  <c r="I18" i="1"/>
  <c r="I22" i="1"/>
  <c r="I26" i="1"/>
  <c r="I30" i="1"/>
  <c r="I34" i="1"/>
  <c r="I38" i="1"/>
  <c r="I42" i="1"/>
  <c r="I54" i="1"/>
  <c r="I58" i="1"/>
  <c r="L34" i="1"/>
  <c r="M34" i="1" s="1"/>
  <c r="L18" i="1"/>
  <c r="M18" i="1" s="1"/>
  <c r="I12" i="1"/>
  <c r="I16" i="1"/>
  <c r="I20" i="1"/>
  <c r="I24" i="1"/>
  <c r="I28" i="1"/>
  <c r="I32" i="1"/>
  <c r="I36" i="1"/>
  <c r="I40" i="1"/>
  <c r="L44" i="1"/>
  <c r="M44" i="1" s="1"/>
  <c r="I48" i="1"/>
  <c r="I52" i="1"/>
  <c r="I56" i="1"/>
  <c r="I60" i="1"/>
  <c r="I46" i="1"/>
  <c r="L62" i="1"/>
  <c r="M62" i="1" s="1"/>
  <c r="L57" i="1"/>
  <c r="M57" i="1" s="1"/>
  <c r="L49" i="1"/>
  <c r="M49" i="1" s="1"/>
  <c r="L45" i="1"/>
  <c r="M45" i="1" s="1"/>
  <c r="L41" i="1"/>
  <c r="M41" i="1" s="1"/>
  <c r="L37" i="1"/>
  <c r="M37" i="1" s="1"/>
  <c r="L33" i="1"/>
  <c r="M33" i="1" s="1"/>
  <c r="L29" i="1"/>
  <c r="M29" i="1" s="1"/>
  <c r="L25" i="1"/>
  <c r="L21" i="1"/>
  <c r="M21" i="1" s="1"/>
  <c r="L13" i="1"/>
  <c r="M13" i="1" s="1"/>
  <c r="I53" i="1"/>
  <c r="I17" i="1"/>
  <c r="M17" i="1" s="1"/>
  <c r="L60" i="1"/>
  <c r="M60" i="1" s="1"/>
  <c r="L56" i="1"/>
  <c r="M56" i="1" s="1"/>
  <c r="L52" i="1"/>
  <c r="M52" i="1" s="1"/>
  <c r="L48" i="1"/>
  <c r="M48" i="1" s="1"/>
  <c r="L40" i="1"/>
  <c r="M40" i="1" s="1"/>
  <c r="L36" i="1"/>
  <c r="M36" i="1" s="1"/>
  <c r="L32" i="1"/>
  <c r="M32" i="1" s="1"/>
  <c r="L28" i="1"/>
  <c r="M28" i="1" s="1"/>
  <c r="L24" i="1"/>
  <c r="M24" i="1" s="1"/>
  <c r="L20" i="1"/>
  <c r="M20" i="1" s="1"/>
  <c r="L16" i="1"/>
  <c r="M16" i="1" s="1"/>
  <c r="L12" i="1"/>
  <c r="M12" i="1" s="1"/>
  <c r="M50" i="1"/>
  <c r="I50" i="1"/>
  <c r="I9" i="1"/>
  <c r="I44" i="1"/>
  <c r="L9" i="1"/>
  <c r="M9" i="1" s="1"/>
  <c r="M25" i="1"/>
  <c r="F63" i="1"/>
  <c r="J7" i="2"/>
  <c r="I11" i="2" s="1"/>
  <c r="P7" i="2"/>
  <c r="O11" i="2" s="1"/>
  <c r="V7" i="2"/>
  <c r="AB7" i="2"/>
  <c r="AA11" i="2" s="1"/>
  <c r="AH7" i="2"/>
  <c r="AN7" i="2"/>
  <c r="AM11" i="2" s="1"/>
  <c r="BC7" i="2"/>
  <c r="BC8" i="2"/>
  <c r="J14" i="2"/>
  <c r="I18" i="2" s="1"/>
  <c r="P14" i="2"/>
  <c r="O18" i="2" s="1"/>
  <c r="AB14" i="2"/>
  <c r="AA18" i="2" s="1"/>
  <c r="AH14" i="2"/>
  <c r="AG18" i="2" s="1"/>
  <c r="AW14" i="2"/>
  <c r="AX14" i="2"/>
  <c r="BC15" i="2" s="1"/>
  <c r="AY14" i="2"/>
  <c r="E26" i="1"/>
  <c r="J21" i="2"/>
  <c r="I25" i="2" s="1"/>
  <c r="P21" i="2"/>
  <c r="O25" i="2" s="1"/>
  <c r="V21" i="2"/>
  <c r="U25" i="2" s="1"/>
  <c r="AB21" i="2"/>
  <c r="AA25" i="2" s="1"/>
  <c r="AH21" i="2"/>
  <c r="AG25" i="2" s="1"/>
  <c r="AN21" i="2"/>
  <c r="AM25" i="2" s="1"/>
  <c r="AW21" i="2"/>
  <c r="BC21" i="2" s="1"/>
  <c r="AX21" i="2"/>
  <c r="BC22" i="2" s="1"/>
  <c r="AY21" i="2"/>
  <c r="J28" i="2"/>
  <c r="I32" i="2" s="1"/>
  <c r="P28" i="2"/>
  <c r="O32" i="2" s="1"/>
  <c r="V28" i="2"/>
  <c r="U32" i="2" s="1"/>
  <c r="AB28" i="2"/>
  <c r="AA32" i="2" s="1"/>
  <c r="AH28" i="2"/>
  <c r="AG32" i="2" s="1"/>
  <c r="AN28" i="2"/>
  <c r="AM32" i="2" s="1"/>
  <c r="AW28" i="2"/>
  <c r="BC28" i="2" s="1"/>
  <c r="AX28" i="2"/>
  <c r="AY28" i="2"/>
  <c r="V35" i="2"/>
  <c r="U39" i="2" s="1"/>
  <c r="AB35" i="2"/>
  <c r="AA39" i="2" s="1"/>
  <c r="AH35" i="2"/>
  <c r="AG39" i="2" s="1"/>
  <c r="AN35" i="2"/>
  <c r="AM39" i="2" s="1"/>
  <c r="AW35" i="2"/>
  <c r="AX35" i="2"/>
  <c r="BC36" i="2" s="1"/>
  <c r="AY35" i="2"/>
  <c r="J42" i="2"/>
  <c r="I46" i="2" s="1"/>
  <c r="V42" i="2"/>
  <c r="U46" i="2" s="1"/>
  <c r="AB42" i="2"/>
  <c r="AA46" i="2" s="1"/>
  <c r="AH42" i="2"/>
  <c r="AG46" i="2" s="1"/>
  <c r="AN42" i="2"/>
  <c r="AM46" i="2" s="1"/>
  <c r="AW42" i="2"/>
  <c r="AX42" i="2"/>
  <c r="BC43" i="2" s="1"/>
  <c r="AY42" i="2"/>
  <c r="J49" i="2"/>
  <c r="I53" i="2" s="1"/>
  <c r="P49" i="2"/>
  <c r="O53" i="2" s="1"/>
  <c r="V49" i="2"/>
  <c r="U53" i="2" s="1"/>
  <c r="AB49" i="2"/>
  <c r="AA53" i="2" s="1"/>
  <c r="AH49" i="2"/>
  <c r="AG53" i="2" s="1"/>
  <c r="AN49" i="2"/>
  <c r="AM53" i="2" s="1"/>
  <c r="AW49" i="2"/>
  <c r="AX49" i="2"/>
  <c r="BC50" i="2" s="1"/>
  <c r="AY49" i="2"/>
  <c r="J56" i="2"/>
  <c r="I60" i="2" s="1"/>
  <c r="P56" i="2"/>
  <c r="O60" i="2" s="1"/>
  <c r="AB56" i="2"/>
  <c r="AA60" i="2" s="1"/>
  <c r="AU56" i="2"/>
  <c r="AW56" i="2"/>
  <c r="AX56" i="2"/>
  <c r="BC57" i="2" s="1"/>
  <c r="AY56" i="2"/>
  <c r="AT60" i="2"/>
  <c r="J63" i="2"/>
  <c r="I67" i="2" s="1"/>
  <c r="P63" i="2"/>
  <c r="O67" i="2" s="1"/>
  <c r="V63" i="2"/>
  <c r="U67" i="2" s="1"/>
  <c r="AB63" i="2"/>
  <c r="AA67" i="2" s="1"/>
  <c r="AU63" i="2"/>
  <c r="AW63" i="2"/>
  <c r="AX63" i="2"/>
  <c r="BC64" i="2" s="1"/>
  <c r="AT67" i="2"/>
  <c r="AN69" i="2"/>
  <c r="AN70" i="2"/>
  <c r="M53" i="1" l="1"/>
  <c r="M63" i="1" s="1"/>
  <c r="AZ21" i="2"/>
  <c r="BA21" i="2" s="1"/>
  <c r="BC14" i="2"/>
  <c r="AZ14" i="2"/>
  <c r="BA14" i="2" s="1"/>
  <c r="BC63" i="2"/>
  <c r="AZ63" i="2"/>
  <c r="BA63" i="2" s="1"/>
  <c r="BC56" i="2"/>
  <c r="AZ56" i="2"/>
  <c r="BA56" i="2" s="1"/>
  <c r="BC49" i="2"/>
  <c r="AZ49" i="2"/>
  <c r="BA49" i="2" s="1"/>
  <c r="BC42" i="2"/>
  <c r="AZ42" i="2"/>
  <c r="BA42" i="2" s="1"/>
  <c r="AZ35" i="2"/>
  <c r="BA35" i="2" s="1"/>
  <c r="BC35" i="2"/>
  <c r="AZ28" i="2"/>
  <c r="BA28" i="2" s="1"/>
  <c r="BC29" i="2"/>
  <c r="I63" i="1"/>
  <c r="BA7" i="2"/>
  <c r="AJ68" i="2"/>
  <c r="AN68" i="2" s="1"/>
  <c r="AJ67" i="2"/>
  <c r="AN67" i="2" s="1"/>
  <c r="L63" i="1"/>
  <c r="AJ66" i="2"/>
  <c r="AJ71" i="2" l="1"/>
  <c r="AL69" i="2" s="1"/>
  <c r="AN66" i="2"/>
  <c r="AN71" i="2" s="1"/>
  <c r="AN72" i="2"/>
  <c r="AL66" i="2" l="1"/>
  <c r="AL67" i="2"/>
  <c r="AL70" i="2"/>
  <c r="AL68" i="2"/>
  <c r="AL71" i="2" l="1"/>
</calcChain>
</file>

<file path=xl/sharedStrings.xml><?xml version="1.0" encoding="utf-8"?>
<sst xmlns="http://schemas.openxmlformats.org/spreadsheetml/2006/main" count="1310" uniqueCount="264">
  <si>
    <t>Universidad Laica Eloy Alfaro de Manabí</t>
  </si>
  <si>
    <t>FACULTAD CIENCIAS AGROPECUARIAS</t>
  </si>
  <si>
    <t>CARRERA INGENIERÍA AGROPECUARIA</t>
  </si>
  <si>
    <t>UNIDAD BÁSICA</t>
  </si>
  <si>
    <t>COD:</t>
  </si>
  <si>
    <t>PAM-2302</t>
  </si>
  <si>
    <t>P.R.</t>
  </si>
  <si>
    <t>PAM-2303</t>
  </si>
  <si>
    <t>AGR-204A</t>
  </si>
  <si>
    <t>PAM-5202</t>
  </si>
  <si>
    <t>AGR-101</t>
  </si>
  <si>
    <t>9901V01-R22</t>
  </si>
  <si>
    <t>ACD</t>
  </si>
  <si>
    <t>APE</t>
  </si>
  <si>
    <t>AA</t>
  </si>
  <si>
    <t>HRS</t>
  </si>
  <si>
    <t>Créditos</t>
  </si>
  <si>
    <t>BIOLOGÍA</t>
  </si>
  <si>
    <t>QUÍMICA  GENERAL</t>
  </si>
  <si>
    <t xml:space="preserve">MATEMÁTICA </t>
  </si>
  <si>
    <t>METODOLOGÍA DE LA INVESTIGACIÓN</t>
  </si>
  <si>
    <t>INTRODUCCIÓN A LAS CIENCIAS AGROPECUARIA</t>
  </si>
  <si>
    <t>CATEDRA ALFARO</t>
  </si>
  <si>
    <t>TOTAL HRS.</t>
  </si>
  <si>
    <t>PAM-2417AC</t>
  </si>
  <si>
    <t>PAM-2501</t>
  </si>
  <si>
    <t>PAM-2212.1</t>
  </si>
  <si>
    <t>PAM-2414</t>
  </si>
  <si>
    <t>AGR-303A</t>
  </si>
  <si>
    <t>AGR-406</t>
  </si>
  <si>
    <t>BOTÁNICA GENERAL</t>
  </si>
  <si>
    <t>QUIMICA ORGÁNICA</t>
  </si>
  <si>
    <t>FISICA</t>
  </si>
  <si>
    <t>MICROBIOLOGÍA</t>
  </si>
  <si>
    <t>ZOOLOGÍA GENERAL</t>
  </si>
  <si>
    <t>METEOROLOGÍA</t>
  </si>
  <si>
    <t>AGR-202</t>
  </si>
  <si>
    <t>AGR-402</t>
  </si>
  <si>
    <t>AGR-304</t>
  </si>
  <si>
    <t>AGR-601</t>
  </si>
  <si>
    <t>AGR-401</t>
  </si>
  <si>
    <t>AGR-303</t>
  </si>
  <si>
    <t>9901V02-R22</t>
  </si>
  <si>
    <t>BOTANICA  SISTEMÁTICA</t>
  </si>
  <si>
    <t>CIENCIAS DEL SUELO</t>
  </si>
  <si>
    <t>TOPOGRAFÍA</t>
  </si>
  <si>
    <t>SANIDAD VEGETAL</t>
  </si>
  <si>
    <t>ANATOMIA Y FISIOLOGIA ANIMAL</t>
  </si>
  <si>
    <t>ECONOMÍA GLOBAL</t>
  </si>
  <si>
    <t>UNIDAD PROFESIONAL</t>
  </si>
  <si>
    <t>AGR-408</t>
  </si>
  <si>
    <t>AGR-409</t>
  </si>
  <si>
    <t>AGR-506</t>
  </si>
  <si>
    <t>AGR-410</t>
  </si>
  <si>
    <t>AGR-411</t>
  </si>
  <si>
    <t>AGR-403</t>
  </si>
  <si>
    <t>PROYECTO INTEGRADOR</t>
  </si>
  <si>
    <t>GENÉTICA Y FITOMEJORAMIENTO</t>
  </si>
  <si>
    <t>CONSTRUCCIONES AGROPECUARIAS</t>
  </si>
  <si>
    <t>SISTEMAS DE INFORMACION GEOGRAFICA</t>
  </si>
  <si>
    <t>NUTRICION VEGETAL</t>
  </si>
  <si>
    <t>SANIDAD ANIMAL</t>
  </si>
  <si>
    <t>AGROECOLOGIA DE ZONAS ARIDAS Y HUMEDAS</t>
  </si>
  <si>
    <t>Propuestas Agroecológicas para los sistemas de produccion agropecuaria</t>
  </si>
  <si>
    <t>9901V03-R22</t>
  </si>
  <si>
    <t>AGR-508</t>
  </si>
  <si>
    <t>AGR-509</t>
  </si>
  <si>
    <t>AGR-505</t>
  </si>
  <si>
    <t>AGR-510</t>
  </si>
  <si>
    <t>AGR-407</t>
  </si>
  <si>
    <t>Innovación, Emprendimiento y Liderazgo</t>
  </si>
  <si>
    <t>ECONOMIA AGROPECUARIA</t>
  </si>
  <si>
    <t>SISTEMAS DE RIEGO Y DRENAJE</t>
  </si>
  <si>
    <t xml:space="preserve">AGROFORESTERIA </t>
  </si>
  <si>
    <t>METODOS ESTADISTICOS  Y DISEÑO  EXPERIMENTAL</t>
  </si>
  <si>
    <t>MECANIZACIÓN AGROPECUARIA</t>
  </si>
  <si>
    <t>Propuestas agroforestales para los diferentes sistemas de producción agropecuaria.</t>
  </si>
  <si>
    <t>AGR-608</t>
  </si>
  <si>
    <t>AGR-806</t>
  </si>
  <si>
    <t>AGR-605</t>
  </si>
  <si>
    <t>AGR-604</t>
  </si>
  <si>
    <t>AGR-603</t>
  </si>
  <si>
    <t>AGR-609</t>
  </si>
  <si>
    <t>AGRICULTURA  DE PRECISION</t>
  </si>
  <si>
    <t>FUNDAMENTOS DE LA AGRICULTURA URBANA Y PERIURBANA</t>
  </si>
  <si>
    <t>PASTOS Y FORRAJES</t>
  </si>
  <si>
    <t>SISTEMAS DE PRODUCCION AGRICOLA: CICLO CORTO</t>
  </si>
  <si>
    <t>SISTEMAS DE PRODUCCION AGRICOLA: CICLO PERENNE</t>
  </si>
  <si>
    <t>MANEJO POSTCOSECHA</t>
  </si>
  <si>
    <t>PRÁCTICAS DE SERIVICIO COMUNITARIO(VCS-R01)</t>
  </si>
  <si>
    <t>AGR-602</t>
  </si>
  <si>
    <t>AGR-706A</t>
  </si>
  <si>
    <t>AGR-702</t>
  </si>
  <si>
    <t>AGR-703</t>
  </si>
  <si>
    <t>AGR-704</t>
  </si>
  <si>
    <t>AGR-701</t>
  </si>
  <si>
    <t>NUTRICION ANIMAL</t>
  </si>
  <si>
    <t>MEJORAMIENTO ANIMAL</t>
  </si>
  <si>
    <t>SISTEMA DE PRODUCCION PECUARIA RUMIANTES</t>
  </si>
  <si>
    <t>SISTEMAS DE PRODUCCIÓN PECUARIA PORCINA</t>
  </si>
  <si>
    <t>SISTEMAS DE PRODUCCIÓN PECUARIA: ESPECIES MENORES</t>
  </si>
  <si>
    <t>SISTEMA DE PRODUCCION PECUARIA: AVICOLA</t>
  </si>
  <si>
    <t>PRÁCTICAS DE SERVICIO COMUNITARIO (AGR-P04)</t>
  </si>
  <si>
    <t>AGR-901</t>
  </si>
  <si>
    <t>AGR-808</t>
  </si>
  <si>
    <t>AGR-809</t>
  </si>
  <si>
    <t>AGR-801</t>
  </si>
  <si>
    <t>U. INTEGRACIÓN CURRICULAR</t>
  </si>
  <si>
    <t>PAM-6301.1</t>
  </si>
  <si>
    <t>GESTIÓN ADMINISTRATIVA Y FINANCIERA AGROPECUARIA</t>
  </si>
  <si>
    <t>GESTION  INTEGRAL DE LA CALIDAD AGROPECUARIA</t>
  </si>
  <si>
    <t>DESARROLLO LOCAL</t>
  </si>
  <si>
    <t>BIOTECNOLOGÍA</t>
  </si>
  <si>
    <t>TRABAJO DE INTEGRACIÓN CURRICULAR: FASE DE DISEÑO</t>
  </si>
  <si>
    <t>PRÁCTICAS PREPROFESIONALES I(AGR-P05)</t>
  </si>
  <si>
    <t>AGR-804</t>
  </si>
  <si>
    <t>AGR-1003</t>
  </si>
  <si>
    <t xml:space="preserve"> PAM-5699</t>
  </si>
  <si>
    <t>AGR-606</t>
  </si>
  <si>
    <t>RESUMEN CURRICULAR DE LA CARRERA</t>
  </si>
  <si>
    <t>PAM-6301.2</t>
  </si>
  <si>
    <t>SOCIOLOGIA RURAL</t>
  </si>
  <si>
    <t>MERCADO Y COMERCIALIZACIÓN AGROPECUARIA</t>
  </si>
  <si>
    <t>MARCO LEGAL AGROPECUARIO</t>
  </si>
  <si>
    <t>DISEÑO Y EVALUACIÓN DE PROYECTOS</t>
  </si>
  <si>
    <t>TRABAJO DE INTEGRACIÓN CURRICULAR: FASE DE RESULTADOS E INFORME</t>
  </si>
  <si>
    <t>Número de asignaturas</t>
  </si>
  <si>
    <t>PRÁCTICAS PREPROFESIONALES II(AGR-P06)</t>
  </si>
  <si>
    <t>Organización del aprendizaje</t>
  </si>
  <si>
    <t>Horas</t>
  </si>
  <si>
    <t>Porcentaje</t>
  </si>
  <si>
    <r>
      <t>Aprendizaje en contacto con el docente (</t>
    </r>
    <r>
      <rPr>
        <b/>
        <sz val="11"/>
        <color theme="1"/>
        <rFont val="Calibri"/>
        <family val="2"/>
        <scheme val="minor"/>
      </rPr>
      <t>ACD)</t>
    </r>
  </si>
  <si>
    <r>
      <t xml:space="preserve">Aprendizaje práctico - experimental </t>
    </r>
    <r>
      <rPr>
        <b/>
        <sz val="11"/>
        <color theme="1"/>
        <rFont val="Calibri"/>
        <family val="2"/>
        <scheme val="minor"/>
      </rPr>
      <t>(APE)</t>
    </r>
  </si>
  <si>
    <r>
      <t xml:space="preserve">Aprendizaje autónomo </t>
    </r>
    <r>
      <rPr>
        <b/>
        <sz val="11"/>
        <color theme="1"/>
        <rFont val="Calibri"/>
        <family val="2"/>
        <scheme val="minor"/>
      </rPr>
      <t>(AA)</t>
    </r>
  </si>
  <si>
    <t>CURRÍCULO INSTITUCIONAL</t>
  </si>
  <si>
    <t>NÚCLEO 3: CARRERA (2)</t>
  </si>
  <si>
    <t>Prácticas laborales</t>
  </si>
  <si>
    <t>Prácticas de Servicio Comunitario</t>
  </si>
  <si>
    <t>CURRÍCULO DE DOMINIO</t>
  </si>
  <si>
    <t>NÚCLEO 3: CARRERA (3)</t>
  </si>
  <si>
    <t>Total de horas</t>
  </si>
  <si>
    <t>Relación de organización del aprendizaje</t>
  </si>
  <si>
    <t>NÚCLEO 3: CARRERA (1)</t>
  </si>
  <si>
    <t>REQUISITOS DE TITULACIÓN</t>
  </si>
  <si>
    <t>DISTRIBUCIÓN POR COMPONENTES DE ORGANIZACIÓN DEL APRENDIZAJE DEL PLAN CURRICULAR</t>
  </si>
  <si>
    <t>No.</t>
  </si>
  <si>
    <t>Código Asignatura</t>
  </si>
  <si>
    <t>Nombre de la asignatura</t>
  </si>
  <si>
    <t>Periodo</t>
  </si>
  <si>
    <t>Prerrequisito</t>
  </si>
  <si>
    <t>ORGANIZACIÓN DEL APRENDIZAJE</t>
  </si>
  <si>
    <t>Aprendizje en contacto con el docente</t>
  </si>
  <si>
    <t>Aprendizaje Práctico Experimental</t>
  </si>
  <si>
    <t>Aprendizaje Autónomo</t>
  </si>
  <si>
    <t>Horas presenciales a la semana</t>
  </si>
  <si>
    <t>a)       DATOS GENERALES DE LA ASIGNATURA:</t>
  </si>
  <si>
    <t>Nombre de la asignatura:</t>
  </si>
  <si>
    <t>Unidad de organización curricular:</t>
  </si>
  <si>
    <t>Número de periodos académicos:</t>
  </si>
  <si>
    <t>Número total de horas/créditos de la asignatura:</t>
  </si>
  <si>
    <t>Organización de aprendizajes por modalidad, número de horas destinadas a cada componente:</t>
  </si>
  <si>
    <t>Componente contacto con el docente:</t>
  </si>
  <si>
    <t>Componente de Aprendizaje Autónomo:</t>
  </si>
  <si>
    <t>Componente Aprendizaje práctico-experimental</t>
  </si>
  <si>
    <t>b)       OBJETIVO DE LA ASIGNATURA:</t>
  </si>
  <si>
    <t xml:space="preserve">c)       RESULTADOS DE APRENDIZAJE: </t>
  </si>
  <si>
    <t>Explica las características generales de las plantas, animales y microorganismos de los diferentes organismos vivos</t>
  </si>
  <si>
    <t>d)       CONTENIDOS MÍNIMOS DE LA ASIGNATURA:</t>
  </si>
  <si>
    <t xml:space="preserve">1.	Bases Biológicas de la vida, célula vegetal y animal
2.	Histología vegetal y animal
3.	Principios generales de genética
4.	Principios generales de la ecología y biogeografía.	</t>
  </si>
  <si>
    <t>Maneja los conceptos propios de la química inorgánica y orgánica, los componentes de las reacciones químicas, los cambios energéticos y las soluciones químicas propias de la profesión.</t>
  </si>
  <si>
    <t>1.	Generalidades de la Química General
2.	Ecuaciones químicas y Cálculos Estequiométricos		
3.	Soluciones Físicas y Químicas	
4.	Equilibrio Químico
5.	Fundamentos de la Química en la Agricultura</t>
  </si>
  <si>
    <t>Aplica las herramientas cuantitativas para proveer resultados importantes para la toma de decisiones en el campo agropecuario</t>
  </si>
  <si>
    <t xml:space="preserve">1.	Fundamentos de algebra 					
2.	Trigonometría					
3.	Ecuaciones lineales, ecuaciones cuadráticas					
4.	Funciones y gráficas de primer y segundo grado					
5.	Derivadas e Integrales	</t>
  </si>
  <si>
    <t>Aplica la ciencia, la teoría del conocimiento y la investigación científica en las actividades del profesional agropecuaria</t>
  </si>
  <si>
    <t>1.	Fundamentos de la investigación científica.					
2.	El método de la investigación.					
3.	Plan de investigación.					
4.	Ejecución y control de las investigaciones.</t>
  </si>
  <si>
    <t>Caracteriza la situación del sector agropecuario del país y las labores culturales básicas en cultivos hortícolas y en producción animal.</t>
  </si>
  <si>
    <t xml:space="preserve">1.	Historia e importancia de la producción agraria.			
2.	Diversificación de los sistemas de producción agropecuaria.	
3.	Importancia económica de los sistemas de producción agropecuaria
4.	Descripción de los Modelos y procesos de producción agropecuaria.
5.	Visita y reconocimiento de sistemas de producción agropecuaria	</t>
  </si>
  <si>
    <t xml:space="preserve">				
3.	</t>
  </si>
  <si>
    <t>Reconoce la estructura, adaptación, función e importancia de las plantas como parte del sistema de producción vegetal</t>
  </si>
  <si>
    <t>1.	Introducción a la botánica					
2.	Citología vegetal					
3.	Histología vegetal					
4.	Generalidades de la Fisiología Vegetal					
5.	Fisiología Vegetal y Productividad					
6.	Absorción y circulación de agua y nutrientes</t>
  </si>
  <si>
    <t>Identifica propiedades físicas y químicas de compuestos orgánicos mediante el análisis documental y en el laboratorio en relación con sus aplicaciones prácticas.</t>
  </si>
  <si>
    <t xml:space="preserve">1.	Generalidades de la Química Orgánica					
2.	Hidrocarburos					
3.	Compuestos Orgánicos Oxigenados y Nitrogenados: Formulación y Reacciones de obtención.	
4.	Biolomoléculas (Carbohidratos, Lípidos, Proteínas) Reacciones químicas de obtención, descomposición y aplicación al campo agropecuario.					
5.	Reacciones Enzimáticas.	</t>
  </si>
  <si>
    <t>Identifica las bases del estudio de la física clasificando los tipos de energía y calor en las ciencias agropecuarias.</t>
  </si>
  <si>
    <t xml:space="preserve">1.	Algebra de vectores. 					
2.	Matrices y determinantes.							
3.	Estática y cinemática.					
4.	energía y calor					
5.	Fluidos.	</t>
  </si>
  <si>
    <t>Conoce las generalidades de la microbiología dándole énfasis en la importancia que tienen sobre la producción agropecuaria.</t>
  </si>
  <si>
    <t xml:space="preserve">1.	Generalidades de la microbiología		
2.	Biología molecular y Fisiología de los organismos inferiores.	
3.	Identificación de Virus, Viroides.	
4.	Identificación Bacterias, Hongos, levaduras, mohos, algas y protozoos.
5.	Medios, técnicas y usos en la propagación de microorganismos en la producción agropecuaria	</t>
  </si>
  <si>
    <t>Desarrolla habilidades para identificar vertebrados e invertebrados para
documentar apropiadamente los especímenes científicos, y su importancia
económica</t>
  </si>
  <si>
    <t xml:space="preserve">1.	Introducción y conceptos de la zoología.					
2.	Clasificación taxonómica de los animales.					
3.	Filum invertebrados y vertebrados.					
4.	Animales de importancia económica.	</t>
  </si>
  <si>
    <t>Identifica las generalidades básicas, características de una estación meteorológica aplicada a la producción agropecuaria.</t>
  </si>
  <si>
    <t xml:space="preserve">1.	Factores y elementos del Clima					
2.	Monitoreo de cultivos aplicando datos metereológicos		
3.	El clima como una herramienta para diagnosticar el estrés hídrico del suelo.
4.	Planificación de cultivos en relación con el clima y rendimientos	
5.	Planificación de la Producción ganadera en relación con el clima y rendimientos
6.	Cambio climático y su incidencia en la producción agrícola y pecuaria	</t>
  </si>
  <si>
    <t>Reconoce especies vegetales a través de la taxonomía en el sistema vegetal</t>
  </si>
  <si>
    <t>1.	Bases conceptuales de la botánica, clasificación y características de los grupos del Reino Vegetal	
2.	Glotología					
3.	Claves internacionales en la taxonomía vegetal					
4.	Fitografía</t>
  </si>
  <si>
    <t>Conoce el origen, formación, componentes y morfología del suelo como un medio para el crecimiento de las plantas.</t>
  </si>
  <si>
    <t xml:space="preserve">1.	Origen, formación, componentes y morfología del suelo					
2.	Elementos nutritivos del suelo. Dinámica de macro y micronutrientes.		
3.	Propiedades físicas, químicas y mineralógicas					
4.	Agua, acidez, macro y microflora					
5.	Abonamiento orgánico de cultivos					
6.	Métodos para evaluar la fertilidad de los suelos.	</t>
  </si>
  <si>
    <t>Aplica principios geométricos y trigonométricos en levantamiento planimétrico de pequeñas parcelas. Y efectúa estudios topográficos para la representación gráfica de espacios determinados.</t>
  </si>
  <si>
    <t>1.	Introducción a la topografía: Sistema diédrico: Proyección de puntos, líneas, planos y cuerpos. Abatimiento de planos. Denominación y disposición de las vistas. Perspectiva axonométrica, isométricos.                 2. Dibujo asistido por computadoras: Preparación del dibujo, límites, unidades, capas en AutoCAD. Trazos.				
3.	Fundamentos matemáticos de la topografía, cálculo de poligonales, alineamientos, rutas y rumbos 
4.	Instrumentos topográficos					
5.	Levantamiento planimétrico y altimétrico					
6.	Elaboración de planos a escala: 1:5000 ; 1:10000; 1:2500.</t>
  </si>
  <si>
    <t>Aplica los métodos de control de plagas tradicionales y alternativas en los
principales cultivos agrícolas.</t>
  </si>
  <si>
    <t>1.	Introducción a los factores bióticos y abióticos que afectan el desarrollo vegetativo	
2.	Estudio de insectos-plagas, ácaros, arvenses, nematodos y enfermedades.	
3.	Métodos de control de insectos-plagas, ácaros, arvenses, nematodos y enfermedades.
4.	Dinámica poblacional y umbrales económicos en la sanidad vegetal.</t>
  </si>
  <si>
    <t>Identifica las diferentes funciones del sistema respiratorio y digestivo hormonal, de circulación, excreción y respiratorio de los animales destinados a la producción pecuaria.</t>
  </si>
  <si>
    <t>1.	Generalidades de la anatomía animal.				
2.	Osteología					
3.	Sistema asplácnico, Artrología, Angiología, estesiología y neurología.
4.	Generalidades de la fisiología animal.
5.	Función del sistema óseo, sistema esplácnico, sistema circulatorio, de los sentidos y nervioso.</t>
  </si>
  <si>
    <t>Maneja técnicas sostenibles y eficientes en procesos genéticos para los procedimientos aplicados a la genética para el mejoramiento de la producción
agropecuaria</t>
  </si>
  <si>
    <t xml:space="preserve">1.	Genética mendeliana					
2.	Bases bioquímicas de la herencia					
3.	Mutaciones y genética					
4.	Trasmisión de los caracteres hereditarios  5. Fitomejoramiento	</t>
  </si>
  <si>
    <t>Desarrolla sistemas de construcción dedicados a la producción agropecuaria</t>
  </si>
  <si>
    <t xml:space="preserve">1.	Introducción a las construcciones y estructuras agropecuarias.	   Edición de elementos y objetos. Dibujo de figuras y cuerpos. Acotado.
2.	Dibujos en 3D. Superficies extruidas. Edición de objetos. Construcción
3.	Infraestructuras de innovación en sistemas agrícolas y pecuarios: Diseño e implementación	
4.	Sistemas de protección de cultivos y sistemas pecuarios
5.	Prevención de riesgos laborales y protección ambiental.	</t>
  </si>
  <si>
    <t>Realiza el levantamiento de información adecuadamente para la elaboración e interpretación de los mapas temáticos de unas determinadas coordenadas.</t>
  </si>
  <si>
    <t>1.	Introducción a los sistemas de información geográfica.		
2.	Entrada y salida de datos.					
3.	Sensores remotos.					
4.	Funciones de análisis de sig					
5.	Análisis geográfico, modelamiento y aplicaciones del sig</t>
  </si>
  <si>
    <t>Aplica conocimientos de nutrición vegetal para el desarrollo de cultivos bien alimentados, fortaleciendo la producción y productividad</t>
  </si>
  <si>
    <t xml:space="preserve">1.	Generalidades de la nutrición vegetal					
2.	Antioxidantes en las plantas: Factores edáficos y ambientales					
3.	Caracterización de nutrientes: Efectos de la nutrición y rendimientos				
4.	Biopreparados en la nutrición vegetal					
5.	Fitorremediación de suelos contaminados.	</t>
  </si>
  <si>
    <t>Aplica los métodos de control de plagas y enfermedades en los
principales sistemas de producción pecuaria</t>
  </si>
  <si>
    <t xml:space="preserve">1.	Generalidades de la sanidad animal pecuaria					
2.	Aspectos de higiene en producción pecuaria					
3.	Mecanismos de utilización y distribución de sustancias químicas y biológicas en la parte pecuaria.	
4.	Enfermedades de animales pecuarios </t>
  </si>
  <si>
    <t>Aplica los principios agroecológicos en los sistemas de producción agropecuarios y los recursos naturales enfocándose en el manejo sostenible y sustentable de los mismos.</t>
  </si>
  <si>
    <t>1.	Fundamentos de la agroecología					
2.	El agroecosistema
3.	Sistemas de producción	agroecológica				
4.	Agroecología y desarrollo rural					
5.	Metodologías y herramientas en agroecología					
6.	Manejo de insectos benéficos: Apicultura</t>
  </si>
  <si>
    <t>Identifica los problemas económicos en la producción agropecuaria, funciones de producción, relaciones insumo-producto e insumo, teoría de costos e ingresos, optimización económica.</t>
  </si>
  <si>
    <t xml:space="preserve">1.	Introducción a la economía agropecuaria.					
2.	Los factores de la producción agropecuaria.					
3.	Producción, costo, precio, rentabilidad, eficiencia y comercialización de los productos agropecuarios.	
4.	La evaluación económica de proyectos agropecuarios.	</t>
  </si>
  <si>
    <t>Reconoce los principales métodos de riego presurizado utilizados para la
producción agropecuaria y aplica diferentes modelos de drenajes agrícolas en zonas dedicadas para la producción agropecuaria.</t>
  </si>
  <si>
    <t>1.	Métodos de riego agrícola					
2.	Descripción, diseño y evaluación de sistemas de riego: Aspersión, Localizado		
3.	Principios de hidrogeología aplicados al riego y drenaje					
4.	Características hidráulicas de la capa freática					
5.	Drenaje agrícola en zonas húmedas y en zonas áridas					
6.	Jerarquía de las redes de drenaje</t>
  </si>
  <si>
    <t>Valora los beneficios económicos, sociales y ambientales que generan los sistemas agroforestales.</t>
  </si>
  <si>
    <t xml:space="preserve">1.	Definición y objetivos de la Agroforestería					
2.	Principales características de los sistemas agroforestales					
3.	Clasificación de los sistemas agroforestales					
4.	Planeamiento de sistemas agroforestales y manejo ambiental.					
5.	Importancia y manejo de la caña guadua en los sistemas de producción agroforestales.	</t>
  </si>
  <si>
    <t>Calcula las probabilidades de ocurrencia de hechos para obtener conclusiones de experimentos aleatorios aplicando un diseño experimental de acuerdo a la investigación desarrollada.</t>
  </si>
  <si>
    <t xml:space="preserve">1.	Estadística descriptiva.					
2.	Probabilidades y Distribuciones probabilísticas.					
3.	Estadística no paramétrica.					
4.	Correlación y regresión.					
5.	Principales diseños experimentales aplicados en el área agropecuaria			
6.	Métodos modernos de análisis de datos.	</t>
  </si>
  <si>
    <t>Clasifica la maquinaria agrícola y pecuaria de acuerdo a las funciones y aplicaciones, necesidades y normas de seguridad y mantenimiento de la maquinaria agrícola y pecuaria de los diferentes sistemas de producción.</t>
  </si>
  <si>
    <t xml:space="preserve">1.	Generalidades e importancia de la maquinaria agrícola y pecuaria	
2.	Clasificación y funcionamiento.					
3.	Normas de seguridad y mantenimiento.	
4.	Costos de aplicación de maquinaria agrícola y pecuaria.	</t>
  </si>
  <si>
    <t xml:space="preserve">Aplica conocimientos obtenidos de agricultura de precisión en diferentes escalas de producción </t>
  </si>
  <si>
    <t>1.	Uso del Sistema de Posicionamiento Global en la caracterización de áreas agrícolas, Sistema de Informaciones Geográficas para especialización de datos del área de producción agrícola		
2.	Técnicas avanzadas de análisis para los cultivos a tiempo real, Integración de informaciones y toma de decisiones					
3.	Creación de mapas de manejo con datos espaciales					
4.	Tecnología de precisión para gestión de nutrientes					
5.	Sistemas de guía por satélite, automatización agrícola y controladores electrónicos</t>
  </si>
  <si>
    <t>Domina las técnicas de cultivos más apropiadas para zonas urbanas.</t>
  </si>
  <si>
    <t xml:space="preserve">1.	Definición, importancia y objetivos de la agricultura urbana, rural y periurbana			
2.	Principales actores en el proceso de agricultura urbana, rural y periurbana			
3.	Procedimiento y técnicas de agricultura urbana, rural y periurbana				
4.	Adecuadas prácticas de agricultura urbana, rural y periurbana					
5.	Fundamentos de la Agricultura Sustentable	</t>
  </si>
  <si>
    <t>Conoce las generalidades y calidad del forraje promoviendo el manejo
adecuadamente los diferentes tipos de forrajes de las diferentes áreas ecológicas del país.</t>
  </si>
  <si>
    <t>1.	Generalidades y recursos forrajeros de las diferentes áreas ecológicas del país			
2.	Características y contenido nutricional del forraje.					
3.	Establecimiento y manejo de pastizales					
4.	Manejo y Conservación de forrajes.					
5.	Suplemento en la alimentación pecuaria.</t>
  </si>
  <si>
    <t>Diseña sistemas de producción de cultivos de ciclo corto, más adecuados a las
condiciones eco sistémicas, que permitan alcanzar mayores beneficios en los
ámbitos económico, social y ambiental de las comunidades.</t>
  </si>
  <si>
    <t xml:space="preserve">1.	Visión prospectiva de la producción agrícola de ciclo corto en el Ecuador				
2.	Zonificación de los sistemas agrícolas ciclo corto en Ecuador					
3.	Sistema de producción agrícola de ciclo corto por economías de escala				
4.	Manejo de los principales sistemas agrícolas de ciclo corto en la zona 4				
5.	Desarrollo de prácticas adecuadas para el manejo de los sistemas de producción vegetal de ciclo corto	</t>
  </si>
  <si>
    <t>Diseña sistemas de producción de cultivos de ciclo perenne, más adecuados a las condiciones eco sistémicas, que permitan alcanzar mayores beneficios en los ámbitos económico, social y ambiental de las comunidades.</t>
  </si>
  <si>
    <t>1.	Visión prospectiva de la producción agrícola de ciclo perenne en el Ecuador			
2.	Zonificación de los sistemas agrícolas perennes en Ecuador					
3.	Sistema de producción agrícola de ciclo perenne por economías de escala			
4.	Manejo de los principales sistemas agrícolas de ciclo perenne en la zona 4				
5.	Desarrollo de prácticas adecuadas para el manejo de los sistemas de producción vegetal de ciclo perenne</t>
  </si>
  <si>
    <t xml:space="preserve">1.	Postcosecha, pérdidas y propiedades de los productos agrícolas.					
2.	Transporte, almacenamiento y acondicionamiento de la fruta en campo. 
3.	Describe las funciones fisiológicas del desarrollo y maduración de los frutales.			
4.	Postcosecha de los principales productos agrícolas del Ecuador.	</t>
  </si>
  <si>
    <t>Conoce las funciones de los minerales y vitaminas para que el estudiante conozca su metabolismo y requerimiento nutricional de los animales y realizar análisis bromatológicos de los alimentos.</t>
  </si>
  <si>
    <t xml:space="preserve">1.	Materias primas de origen animal, vegetal y sintéticos.					
2.	Composición y valoración de los alimentos.					
3.	Requerimientos nutritivos por etapas y especies.					
4.	Formulación de dietas nutricionales.	</t>
  </si>
  <si>
    <t>Maneja técnicas sostenibles y eficientes en procesos genéticos para los procedimientos aplicados a la genética para el mejoramiento de la producción
pecuaria</t>
  </si>
  <si>
    <t xml:space="preserve">1.	Introducción a la asignatura y bases para el trabajo de mejoramiento animal
2.	Métodos para el mejoramiento animal.					
3.	Heredabilidad 					
4.	Mejoramiento genético de la especie animal	</t>
  </si>
  <si>
    <t>Aplica las técnicas de nutrición, alimentación y sanidad en los sistemas de
producción rumiantes.</t>
  </si>
  <si>
    <t xml:space="preserve">1.	Principios generales de los rumiantes					
2.	Los rumiantes en el Ecuador (bovinos, caprinos y ovinos)					
3.	Sistema de explotación					
4.	Manejo, reproducción y mejoramiento genético					
5.	Requerimientos nutricionales.					
6.	Tipos de infraestructura.					
7.	Desarrollo de prácticas adecuadas para el manejo de los sistemas de producción animal de rumiantes	</t>
  </si>
  <si>
    <t>Aplica las técnicas de nutrición, alimentación y sanidad en los sistemas de
producción porcinos.</t>
  </si>
  <si>
    <t>1.	Principios generales de los porcinos					
2.	La porcinocultura en el Ecuador					
3.	Sistema de explotación					
4.	Manejo, reproducción y mejoramiento genético					
5.	Requerimientos nutricionales.					
6.	Tipos de infraestructura.					
7.	Desarrollo de prácticas adecuadas para el manejo de los sistemas de producción animal de especies porcinas.</t>
  </si>
  <si>
    <t>Aplica las técnicas de producción de cuyes, conejos, especies acuícolas y otras
especies en el país</t>
  </si>
  <si>
    <t xml:space="preserve">1.	Principios generales de las especies menores					
2.	Sistema de producción de cuyes y conejos, tipo de infraestructura.				
3.	Sistemas de producción de especies acuícolas, tipo de infraestructura.				
4.	Crianza de otras especies, tipo de infraestructura.					
5.	Desarrollo de prácticas adecuadas para el manejo de los sistemas de producción animal de especies menores	</t>
  </si>
  <si>
    <t>Aplica las técnicas de nutrición, alimentación y sanidad en los sistemas de
producción avícola.</t>
  </si>
  <si>
    <t xml:space="preserve">1.	Principios generales de sistemas avícolas.					
2.	La avicultura en el Ecuador					
3.	Sistema de explotación de aves. 					
4.	4.Manejo, reproducción y mejoramiento genético					
5.	Requerimientos nutricionales.					
6.	Tipos de infraestructura.					
7.	Desarrollo de prácticas adecuadas para el manejo de los sistemas de producción animal avícola	</t>
  </si>
  <si>
    <t>Domina la organización, dirección, control seguimiento y evaluación en la empresa agropecuaria.</t>
  </si>
  <si>
    <t>1.	Planificación y organización de la producción agropecuaria.					
2.	Dirección y procesos de control de la producción agropecuaria.					
3.	Estados financieros en el sector agropecuario y su análisis.					
4.	Apalancamiento y proyecciones financieras en el sector agropecuario.</t>
  </si>
  <si>
    <t>Implementa sistemas de gestión de la calidad en base a herramientas de mejora continua para la gestión de agronegocios.</t>
  </si>
  <si>
    <t xml:space="preserve">1.	Introducción de los sistemas de gestión					
2.	Estructura de los Modelos de Gestión					
3.	Gestión por procesos: gestión por procesos, identificación de los procesos, Herramientas para la mejora continua.					
4.	Sistemas de aseguramiento de la calidad: BPA, BPM, GLOBAL GAP, SQF, HACCP, ISO 9000, ISO 14000.	</t>
  </si>
  <si>
    <t xml:space="preserve">1.	Contexto del Desarrollo y territorio.					
2.	Desarrollo económico local y el enfoque territorial.					
3.	Emprendimiento e innovación agropecuario				
4.	Construcción de proyectos de desarrollo local.	</t>
  </si>
  <si>
    <t>Identifica los protocolos desarrollados en el laboratorio para el uso de los
organismos vivos en la agro producción.</t>
  </si>
  <si>
    <t>1.	Introducción a la biotecnología.					
2.	Cultivo de tejidos: factores determinantes del cultivo de tejidos y sus aplicaciones		
3.	Transformación genética de plantas					
4.	ADN recombinante					
5.	Marcadores Moleculares</t>
  </si>
  <si>
    <t>Diseña un proyecto de investigación cuyas salidas se reflejan en las modalidades de titulación de la carrera</t>
  </si>
  <si>
    <t>1. El método científico
2. Estrategias para resolver una pregunta de investigación</t>
  </si>
  <si>
    <t>Identifica las causas y efectos de la pobreza en América Latina, diferencia los
beneficios del agua y la tierra como los recursos de mayor importancia en la
actividad agropecuaria, valora la incidencia de la migración en la sociedad
ecuatoriana y las políticas, normas y estadísticas sobre la perspectiva de género en el Ecuador.</t>
  </si>
  <si>
    <t xml:space="preserve">1.	Génesis, desarrollo y perspectivas de los estudios sociales en el mundo agrario.			
2.	Sociedad, comunidad y grupo social.					
3.	Proyecto de trabajo sociocultural y de género en las comunidades
4.	Extensión Agropecuaria	</t>
  </si>
  <si>
    <t>Determina el lugar, el segmento del mercado, la calidad que requiere el
consumidor, y las estrategias de promoción y venta de un determinado producto</t>
  </si>
  <si>
    <t xml:space="preserve">1.	Introducción a la comercialización agropecuaria	
2.	El mercado agropecuario y su entorno
3.	Marketing mix Agropecuario
4.	Planificación estratégica de marketing agropecuario	</t>
  </si>
  <si>
    <t>Interpreta el marco legal para su aplicación en el manejo de los sistemas de
producción agropecuaria.</t>
  </si>
  <si>
    <t xml:space="preserve">1.	Introducción a la Ciencia Política y Legislación Agropecuaria					
2.	Constitución de la República del Ecuador en Materia Agraria, Derecho agrario, ambiental y laboral	
3.	Derechos de las comunidades, pueblos y nacionalidades		</t>
  </si>
  <si>
    <t>Identifica y desarrolla las fases de estudio de un proyecto agropecuario.</t>
  </si>
  <si>
    <t xml:space="preserve">1.	Teoría general de los proyectos					
2.	Metodología de diseño y elaboración de proyectos					
3.	Estructuración de un proyecto
4.	Estudio de mercado, técnico, económico, financiero y ambiental.				
5.	Desarrollo de una propuesta de proyecto agropecuario.		</t>
  </si>
  <si>
    <t xml:space="preserve">Reconoce las normas técnicas y convencionales de redacción documental y protocolos para las modalidades de titulación institucionales y; desarrolla el trabajo de titulación de acuerdo con las modalidades de titulación de la universidad en concordancia con las regulaciones del campo de convención. </t>
  </si>
  <si>
    <t>1. Metodología de presentación del producto evaluable
2. Acompañamiento tutorial para el abordaje de temas y problemas.
3. Presentación y defensa del examen complexivo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</si>
</sst>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7"/>
      <color theme="1"/>
      <name val="Arial"/>
      <family val="2"/>
    </font>
    <font>
      <sz val="8"/>
      <color theme="1"/>
      <name val="Arial"/>
      <family val="2"/>
    </font>
    <font>
      <b/>
      <sz val="14"/>
      <color theme="1"/>
      <name val="Calibri"/>
      <family val="2"/>
      <scheme val="minor"/>
    </font>
    <font>
      <b/>
      <sz val="8"/>
      <color theme="1"/>
      <name val="Arial"/>
      <family val="2"/>
    </font>
    <font>
      <sz val="10"/>
      <color theme="1"/>
      <name val="Arial"/>
      <family val="2"/>
    </font>
    <font>
      <sz val="11"/>
      <color theme="1"/>
      <name val="Arial"/>
      <family val="2"/>
    </font>
    <font>
      <b/>
      <sz val="11"/>
      <color theme="1"/>
      <name val="Arial"/>
      <family val="2"/>
    </font>
    <font>
      <b/>
      <sz val="18"/>
      <color theme="1"/>
      <name val="Calibri"/>
      <family val="2"/>
      <scheme val="minor"/>
    </font>
    <font>
      <b/>
      <sz val="18"/>
      <color theme="1"/>
      <name val="Times New Roman"/>
      <family val="1"/>
    </font>
    <font>
      <b/>
      <sz val="9"/>
      <color theme="1"/>
      <name val="Calibri"/>
      <family val="2"/>
      <scheme val="minor"/>
    </font>
    <font>
      <b/>
      <sz val="24"/>
      <color theme="1"/>
      <name val="Times New Roman"/>
      <family val="1"/>
    </font>
    <font>
      <sz val="16"/>
      <color theme="1"/>
      <name val="Calibri"/>
      <family val="2"/>
      <scheme val="minor"/>
    </font>
    <font>
      <b/>
      <u/>
      <sz val="18"/>
      <color theme="1"/>
      <name val="Calibri"/>
      <family val="2"/>
      <scheme val="minor"/>
    </font>
    <font>
      <b/>
      <sz val="20"/>
      <color theme="1"/>
      <name val="Times New Roman"/>
      <family val="1"/>
    </font>
    <font>
      <b/>
      <sz val="36"/>
      <color theme="1"/>
      <name val="Times New Roman"/>
      <family val="1"/>
    </font>
    <font>
      <sz val="10"/>
      <color theme="1"/>
      <name val="Times New Roman"/>
      <family val="1"/>
    </font>
    <font>
      <b/>
      <sz val="10"/>
      <color theme="1"/>
      <name val="Times New Roman"/>
      <family val="1"/>
    </font>
    <font>
      <sz val="11"/>
      <color theme="1"/>
      <name val="Calibri"/>
      <family val="2"/>
    </font>
    <font>
      <b/>
      <sz val="10"/>
      <color theme="1"/>
      <name val="Arial"/>
      <family val="2"/>
    </font>
    <font>
      <sz val="8"/>
      <color rgb="FF000000"/>
      <name val="Arial"/>
      <family val="2"/>
    </font>
    <font>
      <b/>
      <sz val="11"/>
      <color rgb="FF000000"/>
      <name val="Arial"/>
      <family val="2"/>
    </font>
    <font>
      <b/>
      <sz val="11"/>
      <name val="Calibri"/>
      <family val="2"/>
    </font>
    <font>
      <b/>
      <sz val="11"/>
      <color rgb="FF000000"/>
      <name val="Calibri"/>
      <family val="2"/>
    </font>
    <font>
      <b/>
      <sz val="11"/>
      <name val="Arial"/>
      <family val="2"/>
    </font>
    <font>
      <sz val="9"/>
      <color rgb="FF000000"/>
      <name val="Arial"/>
      <family val="2"/>
    </font>
    <font>
      <sz val="11"/>
      <name val="Calibri"/>
      <family val="2"/>
    </font>
    <font>
      <sz val="11"/>
      <color rgb="FF000000"/>
      <name val="Arial"/>
      <family val="2"/>
    </font>
    <font>
      <b/>
      <sz val="8"/>
      <color rgb="FF000000"/>
      <name val="Arial"/>
      <family val="2"/>
    </font>
    <font>
      <sz val="8"/>
      <name val="Calibri"/>
      <family val="2"/>
    </font>
    <font>
      <sz val="9"/>
      <color theme="1"/>
      <name val="Century Gothic"/>
      <family val="2"/>
    </font>
    <font>
      <b/>
      <sz val="9"/>
      <color theme="1"/>
      <name val="Century Gothic"/>
      <family val="2"/>
    </font>
    <font>
      <sz val="8"/>
      <color theme="1"/>
      <name val="Century Gothic"/>
      <family val="2"/>
    </font>
  </fonts>
  <fills count="45">
    <fill>
      <patternFill patternType="none"/>
    </fill>
    <fill>
      <patternFill patternType="gray125"/>
    </fill>
    <fill>
      <patternFill patternType="solid">
        <fgColor rgb="FFCCEC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59999389629810485"/>
        <bgColor rgb="FFF7CAAC"/>
      </patternFill>
    </fill>
    <fill>
      <patternFill patternType="solid">
        <fgColor theme="7" tint="0.59999389629810485"/>
        <bgColor indexed="64"/>
      </patternFill>
    </fill>
    <fill>
      <patternFill patternType="solid">
        <fgColor theme="7" tint="0.59999389629810485"/>
        <bgColor rgb="FFBDD6EE"/>
      </patternFill>
    </fill>
    <fill>
      <patternFill patternType="solid">
        <fgColor theme="4" tint="0.59999389629810485"/>
        <bgColor rgb="FFBDD6EE"/>
      </patternFill>
    </fill>
    <fill>
      <patternFill patternType="solid">
        <fgColor theme="0"/>
        <bgColor indexed="64"/>
      </patternFill>
    </fill>
    <fill>
      <patternFill patternType="solid">
        <fgColor theme="9" tint="0.59999389629810485"/>
        <bgColor indexed="64"/>
      </patternFill>
    </fill>
    <fill>
      <patternFill patternType="solid">
        <fgColor rgb="FFE2EFD9"/>
        <bgColor rgb="FFE2EFD9"/>
      </patternFill>
    </fill>
    <fill>
      <patternFill patternType="solid">
        <fgColor theme="7" tint="0.59999389629810485"/>
        <bgColor rgb="FFFFFF99"/>
      </patternFill>
    </fill>
    <fill>
      <patternFill patternType="solid">
        <fgColor theme="4" tint="0.79998168889431442"/>
        <bgColor rgb="FFE2EFD9"/>
      </patternFill>
    </fill>
    <fill>
      <patternFill patternType="solid">
        <fgColor theme="9" tint="0.39997558519241921"/>
        <bgColor indexed="64"/>
      </patternFill>
    </fill>
    <fill>
      <patternFill patternType="solid">
        <fgColor theme="9" tint="0.39997558519241921"/>
        <bgColor rgb="FFA8D08D"/>
      </patternFill>
    </fill>
    <fill>
      <patternFill patternType="solid">
        <fgColor rgb="FF00B050"/>
        <bgColor indexed="64"/>
      </patternFill>
    </fill>
    <fill>
      <patternFill patternType="solid">
        <fgColor theme="5" tint="0.39997558519241921"/>
        <bgColor rgb="FFF7CAAC"/>
      </patternFill>
    </fill>
    <fill>
      <patternFill patternType="solid">
        <fgColor theme="5" tint="0.39997558519241921"/>
        <bgColor indexed="64"/>
      </patternFill>
    </fill>
    <fill>
      <patternFill patternType="solid">
        <fgColor theme="4" tint="0.59999389629810485"/>
        <bgColor rgb="FFCCECFF"/>
      </patternFill>
    </fill>
    <fill>
      <patternFill patternType="solid">
        <fgColor theme="9" tint="0.39997558519241921"/>
        <bgColor rgb="FFBDD6EE"/>
      </patternFill>
    </fill>
    <fill>
      <patternFill patternType="solid">
        <fgColor rgb="FF00B0F0"/>
        <bgColor rgb="FF00B0F0"/>
      </patternFill>
    </fill>
    <fill>
      <patternFill patternType="solid">
        <fgColor theme="4" tint="0.59999389629810485"/>
        <bgColor rgb="FFFFFF99"/>
      </patternFill>
    </fill>
    <fill>
      <patternFill patternType="solid">
        <fgColor theme="9" tint="0.39997558519241921"/>
        <bgColor rgb="FFE2EFD9"/>
      </patternFill>
    </fill>
    <fill>
      <patternFill patternType="solid">
        <fgColor rgb="FFA8D08D"/>
        <bgColor rgb="FFA8D08D"/>
      </patternFill>
    </fill>
    <fill>
      <patternFill patternType="solid">
        <fgColor theme="9" tint="0.39997558519241921"/>
        <bgColor rgb="FFFEF2CB"/>
      </patternFill>
    </fill>
    <fill>
      <patternFill patternType="solid">
        <fgColor theme="4" tint="0.39997558519241921"/>
        <bgColor indexed="64"/>
      </patternFill>
    </fill>
    <fill>
      <patternFill patternType="solid">
        <fgColor theme="4" tint="0.79998168889431442"/>
        <bgColor rgb="FFCCECFF"/>
      </patternFill>
    </fill>
    <fill>
      <patternFill patternType="solid">
        <fgColor theme="5" tint="0.79998168889431442"/>
        <bgColor rgb="FFFEF2CB"/>
      </patternFill>
    </fill>
    <fill>
      <patternFill patternType="solid">
        <fgColor theme="5" tint="0.79998168889431442"/>
        <bgColor indexed="64"/>
      </patternFill>
    </fill>
    <fill>
      <patternFill patternType="solid">
        <fgColor theme="0"/>
        <bgColor rgb="FFCCECFF"/>
      </patternFill>
    </fill>
    <fill>
      <patternFill patternType="solid">
        <fgColor theme="0"/>
        <bgColor rgb="FFE7E6E6"/>
      </patternFill>
    </fill>
    <fill>
      <patternFill patternType="solid">
        <fgColor theme="0"/>
        <bgColor rgb="FFF2F2F2"/>
      </patternFill>
    </fill>
    <fill>
      <patternFill patternType="solid">
        <fgColor rgb="FFF2F2F2"/>
        <bgColor rgb="FFF2F2F2"/>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rgb="FFFF3399"/>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99">
    <xf numFmtId="0" fontId="0" fillId="0" borderId="0" xfId="0"/>
    <xf numFmtId="0" fontId="0" fillId="0" borderId="0" xfId="0" applyAlignment="1">
      <alignment horizontal="center"/>
    </xf>
    <xf numFmtId="0" fontId="13" fillId="3" borderId="1" xfId="0" applyFont="1" applyFill="1" applyBorder="1" applyAlignment="1">
      <alignment horizontal="center" vertical="top" wrapText="1"/>
    </xf>
    <xf numFmtId="165" fontId="0" fillId="0" borderId="1" xfId="1" applyNumberFormat="1" applyFont="1" applyBorder="1" applyAlignment="1" applyProtection="1">
      <alignment horizontal="right" vertical="center" indent="1"/>
    </xf>
    <xf numFmtId="0" fontId="0" fillId="0" borderId="0" xfId="0" applyProtection="1">
      <protection locked="0"/>
    </xf>
    <xf numFmtId="0" fontId="7" fillId="8" borderId="1" xfId="0" applyFont="1" applyFill="1" applyBorder="1" applyAlignment="1" applyProtection="1">
      <alignment horizontal="left" vertical="center" indent="1"/>
      <protection locked="0"/>
    </xf>
    <xf numFmtId="0" fontId="5" fillId="0" borderId="1" xfId="0" applyFont="1" applyBorder="1" applyProtection="1">
      <protection locked="0"/>
    </xf>
    <xf numFmtId="0" fontId="7" fillId="0" borderId="0" xfId="0" applyFont="1" applyAlignment="1" applyProtection="1">
      <alignment horizontal="left" vertical="center" indent="1"/>
      <protection locked="0"/>
    </xf>
    <xf numFmtId="0" fontId="5" fillId="0" borderId="0" xfId="0" applyFont="1" applyProtection="1">
      <protection locked="0"/>
    </xf>
    <xf numFmtId="0" fontId="7" fillId="8" borderId="1"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8" xfId="0" applyFont="1" applyBorder="1" applyAlignment="1" applyProtection="1">
      <alignment horizontal="left" indent="1"/>
      <protection locked="0"/>
    </xf>
    <xf numFmtId="0" fontId="5" fillId="0" borderId="12" xfId="0" applyFont="1" applyBorder="1" applyAlignment="1" applyProtection="1">
      <alignment horizontal="left" indent="1"/>
      <protection locked="0"/>
    </xf>
    <xf numFmtId="0" fontId="5" fillId="0" borderId="1" xfId="0" applyFont="1" applyBorder="1" applyAlignment="1" applyProtection="1">
      <alignment horizontal="left" indent="1"/>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indent="1"/>
      <protection locked="0"/>
    </xf>
    <xf numFmtId="0" fontId="2" fillId="0" borderId="6" xfId="0" applyFont="1" applyBorder="1" applyAlignment="1" applyProtection="1">
      <alignment vertical="center"/>
      <protection locked="0"/>
    </xf>
    <xf numFmtId="165" fontId="0" fillId="0" borderId="6" xfId="1" applyNumberFormat="1" applyFont="1" applyBorder="1" applyAlignment="1" applyProtection="1">
      <alignment vertical="center"/>
      <protection locked="0"/>
    </xf>
    <xf numFmtId="0" fontId="2" fillId="0" borderId="0" xfId="0" applyFont="1" applyAlignment="1" applyProtection="1">
      <alignment horizontal="center" vertical="center" textRotation="90"/>
      <protection locked="0"/>
    </xf>
    <xf numFmtId="0" fontId="6"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165" fontId="0" fillId="0" borderId="0" xfId="1" applyNumberFormat="1"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left" vertical="center" indent="2"/>
      <protection locked="0"/>
    </xf>
    <xf numFmtId="0" fontId="0" fillId="5" borderId="1" xfId="0" applyFill="1" applyBorder="1" applyProtection="1">
      <protection locked="0"/>
    </xf>
    <xf numFmtId="165" fontId="2" fillId="0" borderId="0" xfId="0" applyNumberFormat="1" applyFont="1" applyProtection="1">
      <protection locked="0"/>
    </xf>
    <xf numFmtId="2" fontId="0" fillId="0" borderId="0" xfId="0" applyNumberFormat="1" applyAlignment="1" applyProtection="1">
      <alignment vertical="center"/>
      <protection locked="0"/>
    </xf>
    <xf numFmtId="0" fontId="0" fillId="3" borderId="1" xfId="0" applyFill="1" applyBorder="1" applyProtection="1">
      <protection locked="0"/>
    </xf>
    <xf numFmtId="0" fontId="7" fillId="8" borderId="1" xfId="0" applyFont="1" applyFill="1" applyBorder="1" applyAlignment="1">
      <alignment horizontal="left" vertical="center" indent="1"/>
    </xf>
    <xf numFmtId="0" fontId="7" fillId="8"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xf numFmtId="0" fontId="5" fillId="0" borderId="1" xfId="0" applyFont="1" applyBorder="1" applyAlignment="1">
      <alignment horizontal="left" vertical="center"/>
    </xf>
    <xf numFmtId="0" fontId="2" fillId="0" borderId="4" xfId="0" applyFont="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0" fillId="0" borderId="10" xfId="0" applyBorder="1" applyAlignment="1">
      <alignment vertical="center"/>
    </xf>
    <xf numFmtId="0" fontId="0" fillId="0" borderId="9" xfId="0" applyBorder="1" applyAlignment="1">
      <alignment vertical="center"/>
    </xf>
    <xf numFmtId="0" fontId="2" fillId="4" borderId="1" xfId="0" applyFont="1" applyFill="1" applyBorder="1" applyAlignment="1">
      <alignment vertical="center"/>
    </xf>
    <xf numFmtId="165" fontId="2" fillId="4" borderId="1" xfId="0" applyNumberFormat="1" applyFont="1" applyFill="1" applyBorder="1"/>
    <xf numFmtId="2" fontId="0" fillId="0" borderId="1" xfId="0" applyNumberFormat="1" applyBorder="1" applyAlignment="1">
      <alignment vertical="center"/>
    </xf>
    <xf numFmtId="0" fontId="0" fillId="7" borderId="1" xfId="0" applyFill="1" applyBorder="1"/>
    <xf numFmtId="0" fontId="0" fillId="0" borderId="0" xfId="0" applyAlignment="1">
      <alignment horizontal="left" vertical="center" indent="2"/>
    </xf>
    <xf numFmtId="0" fontId="0" fillId="6" borderId="1" xfId="0" applyFill="1" applyBorder="1"/>
    <xf numFmtId="0" fontId="0" fillId="2" borderId="1" xfId="0" applyFill="1" applyBorder="1"/>
    <xf numFmtId="0" fontId="19" fillId="0" borderId="1" xfId="0" applyFont="1" applyBorder="1" applyAlignment="1">
      <alignment horizontal="left" vertical="center" indent="1"/>
    </xf>
    <xf numFmtId="0" fontId="19" fillId="0" borderId="1" xfId="0" applyFont="1" applyBorder="1" applyAlignment="1">
      <alignment horizontal="left" vertical="center" wrapText="1" indent="1"/>
    </xf>
    <xf numFmtId="165" fontId="19" fillId="0" borderId="1" xfId="1" applyNumberFormat="1" applyFont="1" applyBorder="1" applyAlignment="1" applyProtection="1">
      <alignment horizontal="right" vertical="center" indent="1"/>
    </xf>
    <xf numFmtId="165" fontId="19" fillId="0" borderId="1" xfId="1" applyNumberFormat="1" applyFont="1" applyBorder="1" applyAlignment="1" applyProtection="1">
      <alignment horizontal="right" vertical="center" indent="1"/>
      <protection locked="0"/>
    </xf>
    <xf numFmtId="165" fontId="19" fillId="0" borderId="1" xfId="1" applyNumberFormat="1" applyFont="1" applyBorder="1" applyAlignment="1">
      <alignment horizontal="right" vertical="center" indent="1"/>
    </xf>
    <xf numFmtId="0" fontId="19" fillId="0" borderId="0" xfId="0" applyFont="1"/>
    <xf numFmtId="165" fontId="20" fillId="0" borderId="1" xfId="0" applyNumberFormat="1" applyFont="1" applyBorder="1" applyAlignment="1">
      <alignment horizontal="right" vertical="center" indent="1"/>
    </xf>
    <xf numFmtId="0" fontId="11" fillId="0" borderId="3" xfId="0" applyFont="1" applyBorder="1" applyAlignment="1">
      <alignment vertical="center" textRotation="90"/>
    </xf>
    <xf numFmtId="0" fontId="21" fillId="0" borderId="0" xfId="0" applyFont="1"/>
    <xf numFmtId="0" fontId="5" fillId="0" borderId="6" xfId="0" applyFont="1" applyBorder="1" applyAlignment="1" applyProtection="1">
      <alignment horizontal="left" indent="1"/>
      <protection locked="0"/>
    </xf>
    <xf numFmtId="0" fontId="5" fillId="0" borderId="1" xfId="0" applyFont="1" applyBorder="1" applyAlignment="1" applyProtection="1">
      <alignment horizontal="left" vertical="center" indent="1"/>
      <protection locked="0"/>
    </xf>
    <xf numFmtId="0" fontId="5" fillId="0" borderId="1" xfId="0" applyFont="1" applyBorder="1" applyAlignment="1">
      <alignment horizontal="left" vertical="center" indent="1"/>
    </xf>
    <xf numFmtId="0" fontId="4"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0" fillId="0" borderId="4" xfId="0" applyBorder="1" applyAlignment="1">
      <alignment horizontal="left" vertical="center" indent="1"/>
    </xf>
    <xf numFmtId="0" fontId="0" fillId="0" borderId="3" xfId="0" applyBorder="1" applyAlignment="1">
      <alignment horizontal="left" vertical="center" indent="1"/>
    </xf>
    <xf numFmtId="0" fontId="0" fillId="0" borderId="2" xfId="0" applyBorder="1" applyAlignment="1">
      <alignment horizontal="left" vertical="center" indent="1"/>
    </xf>
    <xf numFmtId="0" fontId="19" fillId="0" borderId="11" xfId="0" applyFont="1" applyBorder="1" applyAlignment="1">
      <alignment horizontal="left" vertical="center" indent="1"/>
    </xf>
    <xf numFmtId="0" fontId="23" fillId="14" borderId="22" xfId="0" applyFont="1" applyFill="1" applyBorder="1" applyAlignment="1">
      <alignment horizontal="center" vertical="center"/>
    </xf>
    <xf numFmtId="0" fontId="30" fillId="36" borderId="22" xfId="0" applyFont="1" applyFill="1" applyBorder="1" applyAlignment="1">
      <alignment horizontal="center" vertical="center" wrapText="1"/>
    </xf>
    <xf numFmtId="0" fontId="31" fillId="37" borderId="22" xfId="0" applyFont="1" applyFill="1" applyBorder="1" applyAlignment="1">
      <alignment horizontal="center" vertical="center"/>
    </xf>
    <xf numFmtId="0" fontId="30" fillId="37" borderId="22" xfId="0" applyFont="1" applyFill="1" applyBorder="1" applyAlignment="1">
      <alignment horizontal="center" vertical="center" wrapText="1"/>
    </xf>
    <xf numFmtId="0" fontId="31" fillId="38" borderId="22" xfId="0" applyFont="1" applyFill="1" applyBorder="1" applyAlignment="1">
      <alignment horizontal="center" vertical="center"/>
    </xf>
    <xf numFmtId="0" fontId="23" fillId="0" borderId="22"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7" fillId="8" borderId="13" xfId="0" applyFont="1" applyFill="1" applyBorder="1" applyAlignment="1">
      <alignment horizontal="left" vertical="center" indent="1"/>
    </xf>
    <xf numFmtId="0" fontId="7" fillId="8" borderId="7" xfId="0" applyFont="1" applyFill="1" applyBorder="1" applyAlignment="1">
      <alignment horizontal="center" vertical="center"/>
    </xf>
    <xf numFmtId="0" fontId="33" fillId="39" borderId="1" xfId="0" applyFont="1" applyFill="1" applyBorder="1" applyAlignment="1">
      <alignment horizontal="left" vertical="center" wrapText="1"/>
    </xf>
    <xf numFmtId="0" fontId="34" fillId="39" borderId="1" xfId="0" applyFont="1" applyFill="1" applyBorder="1" applyAlignment="1">
      <alignment horizontal="left" vertical="center" wrapText="1"/>
    </xf>
    <xf numFmtId="0" fontId="33" fillId="39" borderId="1" xfId="0" applyFont="1" applyFill="1" applyBorder="1" applyAlignment="1">
      <alignment horizontal="lef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33" fillId="40" borderId="1" xfId="0" applyFont="1" applyFill="1" applyBorder="1" applyAlignment="1">
      <alignment horizontal="left" vertical="center" wrapText="1"/>
    </xf>
    <xf numFmtId="0" fontId="33" fillId="40" borderId="1" xfId="0" applyFont="1" applyFill="1" applyBorder="1" applyAlignment="1">
      <alignment horizontal="left" vertical="center"/>
    </xf>
    <xf numFmtId="0" fontId="33" fillId="3" borderId="1" xfId="0" applyFont="1" applyFill="1" applyBorder="1" applyAlignment="1">
      <alignment horizontal="left" vertical="center" wrapText="1"/>
    </xf>
    <xf numFmtId="0" fontId="33" fillId="3" borderId="1" xfId="0" applyFont="1" applyFill="1" applyBorder="1" applyAlignment="1">
      <alignment horizontal="left" vertical="center"/>
    </xf>
    <xf numFmtId="0" fontId="33" fillId="9" borderId="1" xfId="0" applyFont="1" applyFill="1" applyBorder="1" applyAlignment="1">
      <alignment horizontal="left" vertical="center" wrapText="1"/>
    </xf>
    <xf numFmtId="0" fontId="33" fillId="9" borderId="1" xfId="0" applyFont="1" applyFill="1" applyBorder="1" applyAlignment="1">
      <alignment horizontal="left" vertical="center"/>
    </xf>
    <xf numFmtId="0" fontId="33" fillId="41" borderId="1" xfId="0" applyFont="1" applyFill="1" applyBorder="1" applyAlignment="1">
      <alignment horizontal="left" vertical="center" wrapText="1"/>
    </xf>
    <xf numFmtId="0" fontId="33" fillId="41" borderId="1" xfId="0" applyFont="1" applyFill="1" applyBorder="1" applyAlignment="1">
      <alignment horizontal="left" vertical="center"/>
    </xf>
    <xf numFmtId="0" fontId="33" fillId="15" borderId="1" xfId="0" applyFont="1" applyFill="1" applyBorder="1" applyAlignment="1">
      <alignment horizontal="left" vertical="center" wrapText="1"/>
    </xf>
    <xf numFmtId="0" fontId="33" fillId="15" borderId="1" xfId="0" applyFont="1" applyFill="1" applyBorder="1" applyAlignment="1">
      <alignment horizontal="left" vertical="center"/>
    </xf>
    <xf numFmtId="0" fontId="33" fillId="6" borderId="1" xfId="0" applyFont="1" applyFill="1" applyBorder="1" applyAlignment="1">
      <alignment horizontal="left" vertical="center" wrapText="1"/>
    </xf>
    <xf numFmtId="0" fontId="33" fillId="6" borderId="1" xfId="0" applyFont="1" applyFill="1" applyBorder="1" applyAlignment="1">
      <alignment horizontal="left" vertical="center"/>
    </xf>
    <xf numFmtId="0" fontId="33" fillId="7" borderId="1" xfId="0" applyFont="1" applyFill="1" applyBorder="1" applyAlignment="1">
      <alignment horizontal="left" vertical="center" wrapText="1"/>
    </xf>
    <xf numFmtId="0" fontId="33" fillId="7" borderId="1" xfId="0" applyFont="1" applyFill="1" applyBorder="1" applyAlignment="1">
      <alignment horizontal="left" vertical="center"/>
    </xf>
    <xf numFmtId="0" fontId="0" fillId="43" borderId="0" xfId="0" applyFill="1"/>
    <xf numFmtId="0" fontId="35" fillId="6" borderId="1" xfId="0" applyFont="1" applyFill="1" applyBorder="1" applyAlignment="1">
      <alignment horizontal="left" vertical="center" wrapText="1"/>
    </xf>
    <xf numFmtId="0" fontId="0" fillId="14" borderId="0" xfId="0" applyFill="1"/>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left" vertical="center" indent="1"/>
      <protection locked="0"/>
    </xf>
    <xf numFmtId="0" fontId="4" fillId="8" borderId="1"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locked="0"/>
    </xf>
    <xf numFmtId="0" fontId="10" fillId="10" borderId="14" xfId="0" applyFont="1" applyFill="1" applyBorder="1" applyAlignment="1">
      <alignment horizontal="center" vertical="center"/>
    </xf>
    <xf numFmtId="0" fontId="10" fillId="11" borderId="15" xfId="0" applyFont="1" applyFill="1" applyBorder="1" applyAlignment="1"/>
    <xf numFmtId="0" fontId="10" fillId="11" borderId="16" xfId="0" applyFont="1" applyFill="1" applyBorder="1" applyAlignment="1"/>
    <xf numFmtId="0" fontId="10" fillId="11" borderId="17" xfId="0" applyFont="1" applyFill="1" applyBorder="1" applyAlignment="1"/>
    <xf numFmtId="0" fontId="10" fillId="11" borderId="0" xfId="0" applyFont="1" applyFill="1" applyAlignment="1"/>
    <xf numFmtId="0" fontId="10" fillId="11" borderId="18" xfId="0" applyFont="1" applyFill="1" applyBorder="1" applyAlignment="1"/>
    <xf numFmtId="0" fontId="10" fillId="11" borderId="19" xfId="0" applyFont="1" applyFill="1" applyBorder="1" applyAlignment="1"/>
    <xf numFmtId="0" fontId="10" fillId="11" borderId="20" xfId="0" applyFont="1" applyFill="1" applyBorder="1" applyAlignment="1"/>
    <xf numFmtId="0" fontId="10" fillId="11" borderId="21" xfId="0" applyFont="1" applyFill="1" applyBorder="1" applyAlignment="1"/>
    <xf numFmtId="0" fontId="0" fillId="0" borderId="4" xfId="0" applyBorder="1" applyAlignment="1">
      <alignment horizontal="left" vertical="center" indent="1"/>
    </xf>
    <xf numFmtId="0" fontId="0" fillId="0" borderId="3" xfId="0" applyBorder="1" applyAlignment="1">
      <alignment horizontal="left" vertical="center" indent="1"/>
    </xf>
    <xf numFmtId="0" fontId="0" fillId="0" borderId="2" xfId="0" applyBorder="1" applyAlignment="1">
      <alignment horizontal="left" vertical="center" indent="1"/>
    </xf>
    <xf numFmtId="165" fontId="0" fillId="0" borderId="4" xfId="0" applyNumberFormat="1" applyBorder="1" applyAlignment="1">
      <alignment horizontal="right" vertical="center" indent="1"/>
    </xf>
    <xf numFmtId="0" fontId="0" fillId="0" borderId="2" xfId="0" applyBorder="1" applyAlignment="1">
      <alignment horizontal="right" vertical="center" indent="1"/>
    </xf>
    <xf numFmtId="9" fontId="0" fillId="0" borderId="4" xfId="2" applyFont="1" applyBorder="1" applyAlignment="1" applyProtection="1">
      <alignment horizontal="right" vertical="center" indent="1"/>
    </xf>
    <xf numFmtId="9" fontId="0" fillId="0" borderId="2" xfId="2" applyFont="1" applyBorder="1" applyAlignment="1" applyProtection="1">
      <alignment horizontal="right" vertical="center" indent="1"/>
    </xf>
    <xf numFmtId="0" fontId="8" fillId="0" borderId="1" xfId="0" applyFont="1" applyBorder="1" applyAlignment="1">
      <alignment horizontal="center" vertical="center"/>
    </xf>
    <xf numFmtId="0" fontId="2" fillId="4" borderId="1" xfId="0" applyFont="1" applyFill="1" applyBorder="1" applyAlignment="1">
      <alignment horizontal="left" vertical="center" indent="1"/>
    </xf>
    <xf numFmtId="0" fontId="2" fillId="4" borderId="1" xfId="0" applyFont="1" applyFill="1" applyBorder="1" applyAlignment="1">
      <alignment horizontal="right" vertical="center" indent="1"/>
    </xf>
    <xf numFmtId="10" fontId="2" fillId="4" borderId="1" xfId="2" applyNumberFormat="1" applyFont="1" applyFill="1" applyBorder="1" applyAlignment="1" applyProtection="1">
      <alignment horizontal="right" indent="1"/>
    </xf>
    <xf numFmtId="0" fontId="2" fillId="4" borderId="4" xfId="0" applyFont="1" applyFill="1" applyBorder="1" applyAlignment="1">
      <alignment horizontal="left" vertical="center" indent="1"/>
    </xf>
    <xf numFmtId="0" fontId="2" fillId="4" borderId="3" xfId="0" applyFont="1" applyFill="1" applyBorder="1" applyAlignment="1">
      <alignment horizontal="left" vertical="center" indent="1"/>
    </xf>
    <xf numFmtId="0" fontId="2" fillId="4" borderId="2" xfId="0" applyFont="1" applyFill="1" applyBorder="1" applyAlignment="1">
      <alignment horizontal="left" vertical="center" indent="1"/>
    </xf>
    <xf numFmtId="0" fontId="5" fillId="0" borderId="1" xfId="0" applyFont="1" applyBorder="1" applyAlignment="1">
      <alignment horizontal="left" vertical="center" indent="1"/>
    </xf>
    <xf numFmtId="0" fontId="5" fillId="0" borderId="0" xfId="0" applyFont="1" applyAlignment="1" applyProtection="1">
      <alignment horizontal="center"/>
      <protection locked="0"/>
    </xf>
    <xf numFmtId="0" fontId="10" fillId="4"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10" fillId="22" borderId="14" xfId="0" applyFont="1" applyFill="1" applyBorder="1" applyAlignment="1">
      <alignment horizontal="center" vertical="center" wrapText="1"/>
    </xf>
    <xf numFmtId="0" fontId="10" fillId="23" borderId="15" xfId="0" applyFont="1" applyFill="1" applyBorder="1" applyAlignment="1">
      <alignment wrapText="1"/>
    </xf>
    <xf numFmtId="0" fontId="10" fillId="23" borderId="16" xfId="0" applyFont="1" applyFill="1" applyBorder="1" applyAlignment="1">
      <alignment wrapText="1"/>
    </xf>
    <xf numFmtId="0" fontId="10" fillId="23" borderId="17" xfId="0" applyFont="1" applyFill="1" applyBorder="1" applyAlignment="1">
      <alignment wrapText="1"/>
    </xf>
    <xf numFmtId="0" fontId="10" fillId="23" borderId="0" xfId="0" applyFont="1" applyFill="1" applyAlignment="1">
      <alignment wrapText="1"/>
    </xf>
    <xf numFmtId="0" fontId="10" fillId="23" borderId="18" xfId="0" applyFont="1" applyFill="1" applyBorder="1" applyAlignment="1">
      <alignment wrapText="1"/>
    </xf>
    <xf numFmtId="0" fontId="10" fillId="23" borderId="19" xfId="0" applyFont="1" applyFill="1" applyBorder="1" applyAlignment="1">
      <alignment wrapText="1"/>
    </xf>
    <xf numFmtId="0" fontId="10" fillId="23" borderId="20" xfId="0" applyFont="1" applyFill="1" applyBorder="1" applyAlignment="1">
      <alignment wrapText="1"/>
    </xf>
    <xf numFmtId="0" fontId="10" fillId="23" borderId="21" xfId="0" applyFont="1" applyFill="1" applyBorder="1" applyAlignment="1">
      <alignment wrapText="1"/>
    </xf>
    <xf numFmtId="0" fontId="9" fillId="0" borderId="1" xfId="0" applyFont="1" applyBorder="1" applyAlignment="1" applyProtection="1">
      <alignment horizontal="center" vertical="center" wrapText="1"/>
      <protection locked="0"/>
    </xf>
    <xf numFmtId="0" fontId="3" fillId="0" borderId="0" xfId="0" applyFont="1" applyAlignment="1">
      <alignment horizontal="center"/>
    </xf>
    <xf numFmtId="0" fontId="0" fillId="0" borderId="4" xfId="0" applyBorder="1" applyAlignment="1" applyProtection="1">
      <alignment horizontal="right" vertical="center" indent="1"/>
      <protection locked="0"/>
    </xf>
    <xf numFmtId="0" fontId="0" fillId="0" borderId="2" xfId="0" applyBorder="1" applyAlignment="1" applyProtection="1">
      <alignment horizontal="right" vertical="center" indent="1"/>
      <protection locked="0"/>
    </xf>
    <xf numFmtId="0" fontId="0" fillId="0" borderId="1" xfId="0" applyBorder="1" applyAlignment="1">
      <alignment horizontal="center" vertical="center"/>
    </xf>
    <xf numFmtId="165" fontId="0" fillId="0" borderId="1" xfId="1" applyNumberFormat="1" applyFont="1" applyBorder="1" applyAlignment="1" applyProtection="1">
      <alignment horizontal="center" vertical="center"/>
    </xf>
    <xf numFmtId="0" fontId="2" fillId="0" borderId="1"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8" fillId="35" borderId="23" xfId="0" applyFont="1" applyFill="1" applyBorder="1" applyAlignment="1">
      <alignment horizontal="center" vertical="center" wrapText="1"/>
    </xf>
    <xf numFmtId="0" fontId="29" fillId="14" borderId="24" xfId="0" applyFont="1" applyFill="1" applyBorder="1" applyAlignment="1"/>
    <xf numFmtId="0" fontId="29" fillId="14" borderId="25" xfId="0" applyFont="1" applyFill="1" applyBorder="1" applyAlignment="1"/>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0" fillId="0" borderId="4" xfId="0" applyBorder="1" applyAlignment="1">
      <alignment horizontal="right" vertical="center" indent="1"/>
    </xf>
    <xf numFmtId="0" fontId="4" fillId="8" borderId="1" xfId="0" applyFont="1" applyFill="1" applyBorder="1" applyAlignment="1">
      <alignment horizontal="center" vertical="center" wrapText="1"/>
    </xf>
    <xf numFmtId="0" fontId="0" fillId="0" borderId="4" xfId="0" applyBorder="1" applyAlignment="1">
      <alignment horizontal="left" vertical="center" wrapText="1" indent="1"/>
    </xf>
    <xf numFmtId="0" fontId="0" fillId="0" borderId="3" xfId="0" applyBorder="1" applyAlignment="1">
      <alignment horizontal="left" vertical="center" wrapText="1" indent="1"/>
    </xf>
    <xf numFmtId="0" fontId="0" fillId="0" borderId="2" xfId="0" applyBorder="1" applyAlignment="1">
      <alignment horizontal="left" vertical="center" wrapText="1" indent="1"/>
    </xf>
    <xf numFmtId="0" fontId="10" fillId="19" borderId="1" xfId="0" applyFont="1" applyFill="1" applyBorder="1" applyAlignment="1">
      <alignment horizontal="center" vertical="center"/>
    </xf>
    <xf numFmtId="0" fontId="27" fillId="32" borderId="14" xfId="0" applyFont="1" applyFill="1" applyBorder="1" applyAlignment="1">
      <alignment horizontal="center" vertical="center" wrapText="1"/>
    </xf>
    <xf numFmtId="0" fontId="25" fillId="4" borderId="15" xfId="0" applyFont="1" applyFill="1" applyBorder="1" applyAlignment="1"/>
    <xf numFmtId="0" fontId="25" fillId="4" borderId="16" xfId="0" applyFont="1" applyFill="1" applyBorder="1" applyAlignment="1"/>
    <xf numFmtId="0" fontId="25" fillId="4" borderId="19" xfId="0" applyFont="1" applyFill="1" applyBorder="1" applyAlignment="1"/>
    <xf numFmtId="0" fontId="25" fillId="4" borderId="20" xfId="0" applyFont="1" applyFill="1" applyBorder="1" applyAlignment="1"/>
    <xf numFmtId="0" fontId="25" fillId="4" borderId="21" xfId="0" applyFont="1" applyFill="1" applyBorder="1" applyAlignment="1"/>
    <xf numFmtId="0" fontId="10" fillId="7" borderId="1"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5" fillId="34" borderId="15" xfId="0" applyFont="1" applyFill="1" applyBorder="1" applyAlignment="1"/>
    <xf numFmtId="0" fontId="25" fillId="34" borderId="16" xfId="0" applyFont="1" applyFill="1" applyBorder="1" applyAlignment="1"/>
    <xf numFmtId="0" fontId="25" fillId="34" borderId="17" xfId="0" applyFont="1" applyFill="1" applyBorder="1" applyAlignment="1"/>
    <xf numFmtId="0" fontId="26" fillId="34" borderId="0" xfId="0" applyFont="1" applyFill="1" applyAlignment="1"/>
    <xf numFmtId="0" fontId="25" fillId="34" borderId="18" xfId="0" applyFont="1" applyFill="1" applyBorder="1" applyAlignment="1"/>
    <xf numFmtId="0" fontId="25" fillId="34" borderId="19" xfId="0" applyFont="1" applyFill="1" applyBorder="1" applyAlignment="1"/>
    <xf numFmtId="0" fontId="25" fillId="34" borderId="20" xfId="0" applyFont="1" applyFill="1" applyBorder="1" applyAlignment="1"/>
    <xf numFmtId="0" fontId="25" fillId="34" borderId="21" xfId="0" applyFont="1" applyFill="1" applyBorder="1" applyAlignment="1"/>
    <xf numFmtId="0" fontId="9" fillId="2" borderId="1" xfId="0" applyFont="1" applyFill="1" applyBorder="1" applyAlignment="1">
      <alignment horizontal="center" vertical="center" wrapText="1"/>
    </xf>
    <xf numFmtId="0" fontId="4"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6" fillId="0" borderId="1"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5" fillId="0" borderId="0" xfId="0" applyFont="1" applyAlignment="1" applyProtection="1">
      <alignment horizontal="left" vertical="center" indent="1"/>
      <protection locked="0"/>
    </xf>
    <xf numFmtId="0" fontId="27" fillId="24" borderId="14" xfId="0" applyFont="1" applyFill="1" applyBorder="1" applyAlignment="1">
      <alignment horizontal="center" vertical="center" wrapText="1"/>
    </xf>
    <xf numFmtId="0" fontId="25" fillId="7" borderId="15" xfId="0" applyFont="1" applyFill="1" applyBorder="1" applyAlignment="1"/>
    <xf numFmtId="0" fontId="25" fillId="7" borderId="16" xfId="0" applyFont="1" applyFill="1" applyBorder="1" applyAlignment="1"/>
    <xf numFmtId="0" fontId="25" fillId="7" borderId="19" xfId="0" applyFont="1" applyFill="1" applyBorder="1" applyAlignment="1"/>
    <xf numFmtId="0" fontId="25" fillId="7" borderId="20" xfId="0" applyFont="1" applyFill="1" applyBorder="1" applyAlignment="1"/>
    <xf numFmtId="0" fontId="25" fillId="7" borderId="21" xfId="0" applyFont="1" applyFill="1" applyBorder="1" applyAlignment="1"/>
    <xf numFmtId="0" fontId="10" fillId="14" borderId="1"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5" fillId="7" borderId="17" xfId="0" applyFont="1" applyFill="1" applyBorder="1" applyAlignment="1"/>
    <xf numFmtId="0" fontId="26" fillId="7" borderId="0" xfId="0" applyFont="1" applyFill="1" applyAlignment="1"/>
    <xf numFmtId="0" fontId="25" fillId="7" borderId="18" xfId="0" applyFont="1" applyFill="1" applyBorder="1" applyAlignment="1"/>
    <xf numFmtId="0" fontId="10" fillId="19" borderId="15" xfId="0" applyFont="1" applyFill="1" applyBorder="1" applyAlignment="1">
      <alignment horizontal="center" vertical="center" wrapText="1"/>
    </xf>
    <xf numFmtId="0" fontId="10" fillId="19" borderId="16" xfId="0" applyFont="1" applyFill="1" applyBorder="1" applyAlignment="1">
      <alignment horizontal="center" vertical="center" wrapText="1"/>
    </xf>
    <xf numFmtId="0" fontId="10" fillId="19" borderId="0" xfId="0" applyFont="1" applyFill="1" applyAlignment="1">
      <alignment horizontal="center" vertical="center" wrapText="1"/>
    </xf>
    <xf numFmtId="0" fontId="10" fillId="19" borderId="18" xfId="0" applyFont="1" applyFill="1" applyBorder="1" applyAlignment="1">
      <alignment horizontal="center" vertical="center" wrapText="1"/>
    </xf>
    <xf numFmtId="0" fontId="10" fillId="19" borderId="20" xfId="0" applyFont="1" applyFill="1" applyBorder="1" applyAlignment="1">
      <alignment horizontal="center" vertical="center" wrapText="1"/>
    </xf>
    <xf numFmtId="0" fontId="10" fillId="19" borderId="21" xfId="0" applyFont="1" applyFill="1" applyBorder="1" applyAlignment="1">
      <alignment horizontal="center" vertical="center" wrapText="1"/>
    </xf>
    <xf numFmtId="0" fontId="10" fillId="19" borderId="14" xfId="0" applyFont="1" applyFill="1" applyBorder="1" applyAlignment="1">
      <alignment horizontal="center" vertical="center" wrapText="1"/>
    </xf>
    <xf numFmtId="0" fontId="10" fillId="19" borderId="15" xfId="0" applyFont="1" applyFill="1" applyBorder="1" applyAlignment="1"/>
    <xf numFmtId="0" fontId="10" fillId="19" borderId="16" xfId="0" applyFont="1" applyFill="1" applyBorder="1" applyAlignment="1"/>
    <xf numFmtId="0" fontId="10" fillId="19" borderId="17" xfId="0" applyFont="1" applyFill="1" applyBorder="1" applyAlignment="1"/>
    <xf numFmtId="0" fontId="10" fillId="19" borderId="0" xfId="0" applyFont="1" applyFill="1" applyAlignment="1"/>
    <xf numFmtId="0" fontId="10" fillId="19" borderId="18" xfId="0" applyFont="1" applyFill="1" applyBorder="1" applyAlignment="1"/>
    <xf numFmtId="0" fontId="10" fillId="19" borderId="19" xfId="0" applyFont="1" applyFill="1" applyBorder="1" applyAlignment="1"/>
    <xf numFmtId="0" fontId="10" fillId="19" borderId="20" xfId="0" applyFont="1" applyFill="1" applyBorder="1" applyAlignment="1"/>
    <xf numFmtId="0" fontId="10" fillId="19" borderId="21" xfId="0" applyFont="1" applyFill="1" applyBorder="1" applyAlignment="1"/>
    <xf numFmtId="0" fontId="10" fillId="31" borderId="26" xfId="0" applyFont="1" applyFill="1" applyBorder="1" applyAlignment="1">
      <alignment horizontal="center" vertical="center" wrapText="1"/>
    </xf>
    <xf numFmtId="0" fontId="10" fillId="31" borderId="5" xfId="0" applyFont="1" applyFill="1" applyBorder="1" applyAlignment="1">
      <alignment horizontal="center" vertical="center" wrapText="1"/>
    </xf>
    <xf numFmtId="0" fontId="10" fillId="31" borderId="11" xfId="0" applyFont="1" applyFill="1" applyBorder="1" applyAlignment="1">
      <alignment horizontal="center" vertical="center" wrapText="1"/>
    </xf>
    <xf numFmtId="0" fontId="10" fillId="31" borderId="12" xfId="0" applyFont="1" applyFill="1" applyBorder="1" applyAlignment="1">
      <alignment horizontal="center" vertical="center" wrapText="1"/>
    </xf>
    <xf numFmtId="0" fontId="10" fillId="31" borderId="0" xfId="0" applyFont="1" applyFill="1" applyAlignment="1">
      <alignment horizontal="center" vertical="center" wrapText="1"/>
    </xf>
    <xf numFmtId="0" fontId="10" fillId="31" borderId="6" xfId="0" applyFont="1" applyFill="1" applyBorder="1" applyAlignment="1">
      <alignment horizontal="center" vertical="center" wrapText="1"/>
    </xf>
    <xf numFmtId="0" fontId="10" fillId="31" borderId="10" xfId="0" applyFont="1" applyFill="1" applyBorder="1" applyAlignment="1">
      <alignment horizontal="center" vertical="center" wrapText="1"/>
    </xf>
    <xf numFmtId="0" fontId="10" fillId="31" borderId="9" xfId="0" applyFont="1" applyFill="1" applyBorder="1" applyAlignment="1">
      <alignment horizontal="center" vertical="center" wrapText="1"/>
    </xf>
    <xf numFmtId="0" fontId="10" fillId="31" borderId="27" xfId="0" applyFont="1" applyFill="1" applyBorder="1" applyAlignment="1">
      <alignment horizontal="center" vertical="center" wrapText="1"/>
    </xf>
    <xf numFmtId="0" fontId="24" fillId="29" borderId="14" xfId="0" applyFont="1" applyFill="1" applyBorder="1" applyAlignment="1">
      <alignment horizontal="center" vertical="center" wrapText="1"/>
    </xf>
    <xf numFmtId="0" fontId="25" fillId="0" borderId="15" xfId="0" applyFont="1" applyBorder="1" applyAlignment="1"/>
    <xf numFmtId="0" fontId="25" fillId="0" borderId="16" xfId="0" applyFont="1" applyBorder="1" applyAlignment="1"/>
    <xf numFmtId="0" fontId="25" fillId="0" borderId="17" xfId="0" applyFont="1" applyBorder="1" applyAlignment="1"/>
    <xf numFmtId="0" fontId="26" fillId="0" borderId="0" xfId="0" applyFont="1" applyAlignment="1"/>
    <xf numFmtId="0" fontId="25" fillId="0" borderId="18" xfId="0" applyFont="1" applyBorder="1" applyAlignment="1"/>
    <xf numFmtId="0" fontId="25" fillId="0" borderId="19" xfId="0" applyFont="1" applyBorder="1" applyAlignment="1"/>
    <xf numFmtId="0" fontId="25" fillId="0" borderId="20" xfId="0" applyFont="1" applyBorder="1" applyAlignment="1"/>
    <xf numFmtId="0" fontId="25" fillId="0" borderId="21" xfId="0" applyFont="1" applyBorder="1" applyAlignment="1"/>
    <xf numFmtId="0" fontId="10" fillId="7" borderId="14" xfId="0" applyFont="1" applyFill="1" applyBorder="1" applyAlignment="1">
      <alignment horizontal="center" vertical="center" wrapText="1"/>
    </xf>
    <xf numFmtId="0" fontId="10" fillId="7" borderId="15" xfId="0" applyFont="1" applyFill="1" applyBorder="1" applyAlignment="1"/>
    <xf numFmtId="0" fontId="10" fillId="7" borderId="16" xfId="0" applyFont="1" applyFill="1" applyBorder="1" applyAlignment="1"/>
    <xf numFmtId="0" fontId="10" fillId="7" borderId="19" xfId="0" applyFont="1" applyFill="1" applyBorder="1" applyAlignment="1"/>
    <xf numFmtId="0" fontId="10" fillId="7" borderId="20" xfId="0" applyFont="1" applyFill="1" applyBorder="1" applyAlignment="1"/>
    <xf numFmtId="0" fontId="10" fillId="7" borderId="21" xfId="0" applyFont="1" applyFill="1" applyBorder="1" applyAlignment="1"/>
    <xf numFmtId="0" fontId="8" fillId="0" borderId="13"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0" fillId="19" borderId="17" xfId="0" applyFont="1" applyFill="1" applyBorder="1" applyAlignment="1">
      <alignment horizontal="center" vertical="center" wrapText="1"/>
    </xf>
    <xf numFmtId="0" fontId="10" fillId="19" borderId="19" xfId="0" applyFont="1" applyFill="1" applyBorder="1" applyAlignment="1">
      <alignment horizontal="center" vertical="center" wrapText="1"/>
    </xf>
    <xf numFmtId="0" fontId="10" fillId="28" borderId="14" xfId="0" applyFont="1" applyFill="1" applyBorder="1" applyAlignment="1">
      <alignment horizontal="center" vertical="center" wrapText="1"/>
    </xf>
    <xf numFmtId="0" fontId="24" fillId="30" borderId="14" xfId="0" applyFont="1" applyFill="1" applyBorder="1" applyAlignment="1">
      <alignment horizontal="center" vertical="center" wrapText="1"/>
    </xf>
    <xf numFmtId="0" fontId="25" fillId="19" borderId="15" xfId="0" applyFont="1" applyFill="1" applyBorder="1" applyAlignment="1"/>
    <xf numFmtId="0" fontId="25" fillId="19" borderId="16" xfId="0" applyFont="1" applyFill="1" applyBorder="1" applyAlignment="1"/>
    <xf numFmtId="0" fontId="25" fillId="19" borderId="17" xfId="0" applyFont="1" applyFill="1" applyBorder="1" applyAlignment="1"/>
    <xf numFmtId="0" fontId="26" fillId="19" borderId="0" xfId="0" applyFont="1" applyFill="1" applyAlignment="1"/>
    <xf numFmtId="0" fontId="25" fillId="19" borderId="18" xfId="0" applyFont="1" applyFill="1" applyBorder="1" applyAlignment="1"/>
    <xf numFmtId="0" fontId="25" fillId="19" borderId="19" xfId="0" applyFont="1" applyFill="1" applyBorder="1" applyAlignment="1"/>
    <xf numFmtId="0" fontId="25" fillId="19" borderId="20" xfId="0" applyFont="1" applyFill="1" applyBorder="1" applyAlignment="1"/>
    <xf numFmtId="0" fontId="25" fillId="19" borderId="21" xfId="0" applyFont="1" applyFill="1" applyBorder="1" applyAlignment="1"/>
    <xf numFmtId="0" fontId="23" fillId="35" borderId="23" xfId="0" applyFont="1" applyFill="1" applyBorder="1" applyAlignment="1">
      <alignment horizontal="center" vertical="center" wrapText="1"/>
    </xf>
    <xf numFmtId="0" fontId="32" fillId="14" borderId="24" xfId="0" applyFont="1" applyFill="1" applyBorder="1" applyAlignment="1"/>
    <xf numFmtId="0" fontId="32" fillId="14" borderId="25" xfId="0" applyFont="1" applyFill="1" applyBorder="1" applyAlignment="1"/>
    <xf numFmtId="0" fontId="10" fillId="19" borderId="1"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7" fillId="21" borderId="15" xfId="0" applyFont="1" applyFill="1" applyBorder="1" applyAlignment="1"/>
    <xf numFmtId="0" fontId="7" fillId="21" borderId="16" xfId="0" applyFont="1" applyFill="1" applyBorder="1" applyAlignment="1"/>
    <xf numFmtId="0" fontId="7" fillId="21" borderId="19" xfId="0" applyFont="1" applyFill="1" applyBorder="1" applyAlignment="1"/>
    <xf numFmtId="0" fontId="7" fillId="21" borderId="20" xfId="0" applyFont="1" applyFill="1" applyBorder="1" applyAlignment="1"/>
    <xf numFmtId="0" fontId="7" fillId="21" borderId="21" xfId="0" applyFont="1" applyFill="1" applyBorder="1" applyAlignment="1"/>
    <xf numFmtId="0" fontId="24" fillId="27" borderId="14" xfId="0" applyFont="1" applyFill="1" applyBorder="1" applyAlignment="1">
      <alignment horizontal="center" vertical="center" wrapText="1"/>
    </xf>
    <xf numFmtId="0" fontId="10" fillId="15" borderId="14" xfId="0" applyFont="1" applyFill="1" applyBorder="1" applyAlignment="1">
      <alignment horizontal="center" vertical="center" wrapText="1"/>
    </xf>
    <xf numFmtId="0" fontId="10" fillId="15" borderId="15" xfId="0" applyFont="1" applyFill="1" applyBorder="1" applyAlignment="1"/>
    <xf numFmtId="0" fontId="10" fillId="15" borderId="16" xfId="0" applyFont="1" applyFill="1" applyBorder="1" applyAlignment="1"/>
    <xf numFmtId="0" fontId="10" fillId="15" borderId="17" xfId="0" applyFont="1" applyFill="1" applyBorder="1" applyAlignment="1"/>
    <xf numFmtId="0" fontId="10" fillId="15" borderId="0" xfId="0" applyFont="1" applyFill="1" applyAlignment="1"/>
    <xf numFmtId="0" fontId="10" fillId="15" borderId="18" xfId="0" applyFont="1" applyFill="1" applyBorder="1" applyAlignment="1"/>
    <xf numFmtId="0" fontId="10" fillId="15" borderId="19" xfId="0" applyFont="1" applyFill="1" applyBorder="1" applyAlignment="1"/>
    <xf numFmtId="0" fontId="10" fillId="15" borderId="20" xfId="0" applyFont="1" applyFill="1" applyBorder="1" applyAlignment="1"/>
    <xf numFmtId="0" fontId="10" fillId="15" borderId="21" xfId="0" applyFont="1" applyFill="1" applyBorder="1" applyAlignment="1"/>
    <xf numFmtId="0" fontId="24" fillId="25" borderId="14"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xf numFmtId="0" fontId="10" fillId="6" borderId="16" xfId="0" applyFont="1" applyFill="1" applyBorder="1" applyAlignment="1"/>
    <xf numFmtId="0" fontId="10" fillId="6" borderId="17" xfId="0" applyFont="1" applyFill="1" applyBorder="1" applyAlignment="1"/>
    <xf numFmtId="0" fontId="10" fillId="6" borderId="0" xfId="0" applyFont="1" applyFill="1" applyAlignment="1"/>
    <xf numFmtId="0" fontId="10" fillId="6" borderId="18" xfId="0" applyFont="1" applyFill="1" applyBorder="1" applyAlignment="1"/>
    <xf numFmtId="0" fontId="10" fillId="6" borderId="19" xfId="0" applyFont="1" applyFill="1" applyBorder="1" applyAlignment="1"/>
    <xf numFmtId="0" fontId="10" fillId="6" borderId="20" xfId="0" applyFont="1" applyFill="1" applyBorder="1" applyAlignment="1"/>
    <xf numFmtId="0" fontId="10" fillId="6" borderId="21" xfId="0" applyFont="1" applyFill="1" applyBorder="1" applyAlignment="1"/>
    <xf numFmtId="0" fontId="10" fillId="21" borderId="14" xfId="0" applyFont="1" applyFill="1" applyBorder="1" applyAlignment="1">
      <alignment horizontal="center" vertical="center" wrapText="1"/>
    </xf>
    <xf numFmtId="0" fontId="10" fillId="21" borderId="15" xfId="0" applyFont="1" applyFill="1" applyBorder="1" applyAlignment="1">
      <alignment horizontal="center" vertical="center" wrapText="1"/>
    </xf>
    <xf numFmtId="0" fontId="10" fillId="21" borderId="16" xfId="0" applyFont="1" applyFill="1" applyBorder="1" applyAlignment="1">
      <alignment horizontal="center" vertical="center" wrapText="1"/>
    </xf>
    <xf numFmtId="0" fontId="10" fillId="21" borderId="17" xfId="0" applyFont="1" applyFill="1" applyBorder="1" applyAlignment="1">
      <alignment horizontal="center" vertical="center" wrapText="1"/>
    </xf>
    <xf numFmtId="0" fontId="10" fillId="21" borderId="0" xfId="0" applyFont="1" applyFill="1" applyAlignment="1">
      <alignment horizontal="center" vertical="center" wrapText="1"/>
    </xf>
    <xf numFmtId="0" fontId="10" fillId="21" borderId="18" xfId="0" applyFont="1" applyFill="1" applyBorder="1" applyAlignment="1">
      <alignment horizontal="center" vertical="center" wrapText="1"/>
    </xf>
    <xf numFmtId="0" fontId="10" fillId="21" borderId="19" xfId="0" applyFont="1" applyFill="1" applyBorder="1" applyAlignment="1">
      <alignment horizontal="center" vertical="center" wrapText="1"/>
    </xf>
    <xf numFmtId="0" fontId="10" fillId="21" borderId="20" xfId="0" applyFont="1" applyFill="1" applyBorder="1" applyAlignment="1">
      <alignment horizontal="center" vertical="center" wrapText="1"/>
    </xf>
    <xf numFmtId="0" fontId="10" fillId="21" borderId="21" xfId="0" applyFont="1" applyFill="1" applyBorder="1" applyAlignment="1">
      <alignment horizontal="center" vertical="center" wrapText="1"/>
    </xf>
    <xf numFmtId="0" fontId="10" fillId="42" borderId="1" xfId="0" applyFont="1" applyFill="1" applyBorder="1" applyAlignment="1">
      <alignment horizontal="center" vertical="center" wrapText="1"/>
    </xf>
    <xf numFmtId="0" fontId="27" fillId="26" borderId="14" xfId="0" applyFont="1" applyFill="1" applyBorder="1" applyAlignment="1">
      <alignment horizontal="center" vertical="center" wrapText="1"/>
    </xf>
    <xf numFmtId="0" fontId="5" fillId="0" borderId="1" xfId="0" applyFont="1" applyBorder="1" applyAlignment="1">
      <alignment horizontal="center" vertical="center"/>
    </xf>
    <xf numFmtId="0" fontId="10" fillId="20" borderId="14" xfId="0" applyFont="1" applyFill="1" applyBorder="1" applyAlignment="1">
      <alignment horizontal="center" vertical="center" wrapText="1"/>
    </xf>
    <xf numFmtId="0" fontId="10" fillId="11" borderId="1" xfId="0" applyFont="1" applyFill="1" applyBorder="1" applyAlignment="1">
      <alignment horizontal="center" vertical="center"/>
    </xf>
    <xf numFmtId="0" fontId="10" fillId="42" borderId="14" xfId="0" applyFont="1" applyFill="1" applyBorder="1" applyAlignment="1">
      <alignment horizontal="center" vertical="center" wrapText="1"/>
    </xf>
    <xf numFmtId="0" fontId="10" fillId="42" borderId="15" xfId="0" applyFont="1" applyFill="1" applyBorder="1" applyAlignment="1"/>
    <xf numFmtId="0" fontId="10" fillId="42" borderId="16" xfId="0" applyFont="1" applyFill="1" applyBorder="1" applyAlignment="1"/>
    <xf numFmtId="0" fontId="10" fillId="42" borderId="17" xfId="0" applyFont="1" applyFill="1" applyBorder="1" applyAlignment="1"/>
    <xf numFmtId="0" fontId="10" fillId="42" borderId="0" xfId="0" applyFont="1" applyFill="1" applyAlignment="1"/>
    <xf numFmtId="0" fontId="10" fillId="42" borderId="18" xfId="0" applyFont="1" applyFill="1" applyBorder="1" applyAlignment="1"/>
    <xf numFmtId="0" fontId="10" fillId="42" borderId="19" xfId="0" applyFont="1" applyFill="1" applyBorder="1" applyAlignment="1"/>
    <xf numFmtId="0" fontId="10" fillId="42" borderId="20" xfId="0" applyFont="1" applyFill="1" applyBorder="1" applyAlignment="1"/>
    <xf numFmtId="0" fontId="10" fillId="42" borderId="21" xfId="0" applyFont="1" applyFill="1" applyBorder="1" applyAlignment="1"/>
    <xf numFmtId="0" fontId="5" fillId="44" borderId="1"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wrapText="1"/>
      <protection locked="0"/>
    </xf>
    <xf numFmtId="0" fontId="24" fillId="16" borderId="14" xfId="0" applyFont="1" applyFill="1" applyBorder="1" applyAlignment="1">
      <alignment horizontal="center" vertical="center" wrapText="1"/>
    </xf>
    <xf numFmtId="0" fontId="25" fillId="0" borderId="15" xfId="0" applyFont="1" applyBorder="1" applyAlignment="1">
      <alignment wrapText="1"/>
    </xf>
    <xf numFmtId="0" fontId="25" fillId="0" borderId="16" xfId="0" applyFont="1" applyBorder="1" applyAlignment="1">
      <alignment wrapText="1"/>
    </xf>
    <xf numFmtId="0" fontId="25" fillId="0" borderId="17" xfId="0" applyFont="1" applyBorder="1" applyAlignment="1">
      <alignment wrapText="1"/>
    </xf>
    <xf numFmtId="0" fontId="26" fillId="0" borderId="0" xfId="0" applyFont="1" applyAlignment="1">
      <alignment wrapText="1"/>
    </xf>
    <xf numFmtId="0" fontId="25" fillId="0" borderId="18" xfId="0" applyFont="1" applyBorder="1" applyAlignment="1">
      <alignment wrapText="1"/>
    </xf>
    <xf numFmtId="0" fontId="25" fillId="0" borderId="19" xfId="0" applyFont="1" applyBorder="1" applyAlignment="1">
      <alignment wrapText="1"/>
    </xf>
    <xf numFmtId="0" fontId="25" fillId="0" borderId="20" xfId="0" applyFont="1" applyBorder="1" applyAlignment="1">
      <alignment wrapText="1"/>
    </xf>
    <xf numFmtId="0" fontId="25" fillId="0" borderId="21" xfId="0" applyFont="1" applyBorder="1" applyAlignment="1">
      <alignment wrapText="1"/>
    </xf>
    <xf numFmtId="0" fontId="24" fillId="17" borderId="14" xfId="0" applyFont="1" applyFill="1" applyBorder="1" applyAlignment="1">
      <alignment horizontal="center" vertical="center" wrapText="1"/>
    </xf>
    <xf numFmtId="0" fontId="25" fillId="11" borderId="15" xfId="0" applyFont="1" applyFill="1" applyBorder="1" applyAlignment="1"/>
    <xf numFmtId="0" fontId="25" fillId="11" borderId="16" xfId="0" applyFont="1" applyFill="1" applyBorder="1" applyAlignment="1"/>
    <xf numFmtId="0" fontId="25" fillId="11" borderId="17" xfId="0" applyFont="1" applyFill="1" applyBorder="1" applyAlignment="1"/>
    <xf numFmtId="0" fontId="26" fillId="11" borderId="0" xfId="0" applyFont="1" applyFill="1" applyAlignment="1"/>
    <xf numFmtId="0" fontId="25" fillId="11" borderId="18" xfId="0" applyFont="1" applyFill="1" applyBorder="1" applyAlignment="1"/>
    <xf numFmtId="0" fontId="25" fillId="11" borderId="19" xfId="0" applyFont="1" applyFill="1" applyBorder="1" applyAlignment="1"/>
    <xf numFmtId="0" fontId="25" fillId="11" borderId="20" xfId="0" applyFont="1" applyFill="1" applyBorder="1" applyAlignment="1"/>
    <xf numFmtId="0" fontId="25" fillId="11" borderId="21" xfId="0" applyFont="1" applyFill="1" applyBorder="1" applyAlignment="1"/>
    <xf numFmtId="0" fontId="10" fillId="18" borderId="14" xfId="0" applyFont="1" applyFill="1" applyBorder="1" applyAlignment="1">
      <alignment horizontal="center" vertical="center" wrapText="1"/>
    </xf>
    <xf numFmtId="0" fontId="10" fillId="4" borderId="15" xfId="0" applyFont="1" applyFill="1" applyBorder="1" applyAlignment="1">
      <alignment wrapText="1"/>
    </xf>
    <xf numFmtId="0" fontId="10" fillId="4" borderId="16" xfId="0" applyFont="1" applyFill="1" applyBorder="1" applyAlignment="1">
      <alignment wrapText="1"/>
    </xf>
    <xf numFmtId="0" fontId="10" fillId="4" borderId="17" xfId="0" applyFont="1" applyFill="1" applyBorder="1" applyAlignment="1">
      <alignment wrapText="1"/>
    </xf>
    <xf numFmtId="0" fontId="10" fillId="4" borderId="0" xfId="0" applyFont="1" applyFill="1" applyAlignment="1">
      <alignment wrapText="1"/>
    </xf>
    <xf numFmtId="0" fontId="10" fillId="4" borderId="18" xfId="0" applyFont="1" applyFill="1" applyBorder="1" applyAlignment="1">
      <alignment wrapText="1"/>
    </xf>
    <xf numFmtId="0" fontId="10" fillId="4" borderId="19" xfId="0" applyFont="1" applyFill="1" applyBorder="1" applyAlignment="1">
      <alignment wrapText="1"/>
    </xf>
    <xf numFmtId="0" fontId="10" fillId="4" borderId="20" xfId="0" applyFont="1" applyFill="1" applyBorder="1" applyAlignment="1">
      <alignment wrapText="1"/>
    </xf>
    <xf numFmtId="0" fontId="10" fillId="4" borderId="21" xfId="0" applyFont="1" applyFill="1" applyBorder="1" applyAlignment="1">
      <alignment wrapText="1"/>
    </xf>
    <xf numFmtId="0" fontId="10" fillId="42" borderId="22" xfId="0" applyFont="1" applyFill="1" applyBorder="1" applyAlignment="1">
      <alignment horizontal="center" vertical="center" wrapText="1"/>
    </xf>
    <xf numFmtId="0" fontId="8" fillId="0" borderId="2" xfId="0" applyFont="1" applyBorder="1" applyAlignment="1">
      <alignment horizontal="center" vertical="center"/>
    </xf>
    <xf numFmtId="0" fontId="2" fillId="0" borderId="1" xfId="0" applyFont="1" applyBorder="1" applyAlignment="1">
      <alignment horizontal="center" vertical="center" textRotation="90"/>
    </xf>
    <xf numFmtId="0" fontId="22" fillId="0" borderId="1" xfId="0" applyFont="1" applyBorder="1" applyAlignment="1" applyProtection="1">
      <alignment horizontal="center" vertical="center" textRotation="90" wrapText="1"/>
      <protection locked="0"/>
    </xf>
    <xf numFmtId="0" fontId="18" fillId="0" borderId="0" xfId="0" applyFont="1" applyAlignment="1" applyProtection="1">
      <alignment horizontal="center"/>
      <protection locked="0"/>
    </xf>
    <xf numFmtId="0" fontId="17" fillId="0" borderId="0" xfId="0" applyFont="1" applyAlignment="1" applyProtection="1">
      <alignment horizontal="center"/>
      <protection locked="0"/>
    </xf>
    <xf numFmtId="0" fontId="12" fillId="0" borderId="0" xfId="0" applyFont="1" applyAlignment="1" applyProtection="1">
      <alignment horizontal="center"/>
      <protection locked="0"/>
    </xf>
    <xf numFmtId="0" fontId="3" fillId="0" borderId="13" xfId="0" applyFont="1" applyBorder="1" applyAlignment="1">
      <alignment horizontal="center" vertical="center" textRotation="90"/>
    </xf>
    <xf numFmtId="0" fontId="3" fillId="0" borderId="8" xfId="0" applyFont="1" applyBorder="1" applyAlignment="1">
      <alignment horizontal="center" vertical="center" textRotation="90"/>
    </xf>
    <xf numFmtId="0" fontId="3" fillId="0" borderId="7" xfId="0" applyFont="1" applyBorder="1" applyAlignment="1">
      <alignment horizontal="center" vertical="center" textRotation="90"/>
    </xf>
    <xf numFmtId="0" fontId="5" fillId="0" borderId="13" xfId="0" applyFont="1" applyBorder="1" applyAlignment="1" applyProtection="1">
      <alignment horizontal="left" vertical="center" indent="1"/>
      <protection locked="0"/>
    </xf>
    <xf numFmtId="0" fontId="10" fillId="12" borderId="14" xfId="0" applyFont="1" applyFill="1" applyBorder="1" applyAlignment="1">
      <alignment horizontal="center" vertical="center" wrapText="1"/>
    </xf>
    <xf numFmtId="0" fontId="10" fillId="13" borderId="14" xfId="0" applyFont="1" applyFill="1" applyBorder="1" applyAlignment="1">
      <alignment horizontal="center" vertical="center" wrapText="1"/>
    </xf>
    <xf numFmtId="0" fontId="10" fillId="7" borderId="17" xfId="0" applyFont="1" applyFill="1" applyBorder="1" applyAlignment="1"/>
    <xf numFmtId="0" fontId="10" fillId="7" borderId="0" xfId="0" applyFont="1" applyFill="1" applyAlignment="1"/>
    <xf numFmtId="0" fontId="10" fillId="7" borderId="18" xfId="0" applyFont="1" applyFill="1" applyBorder="1" applyAlignment="1"/>
    <xf numFmtId="0" fontId="10" fillId="25" borderId="14" xfId="0" applyFont="1" applyFill="1" applyBorder="1" applyAlignment="1">
      <alignment horizontal="center" vertical="center" wrapText="1"/>
    </xf>
    <xf numFmtId="0" fontId="19" fillId="0" borderId="1" xfId="0" applyFont="1" applyBorder="1" applyAlignment="1">
      <alignment horizontal="center" vertical="center"/>
    </xf>
    <xf numFmtId="0" fontId="2" fillId="3" borderId="1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2"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34" fillId="39" borderId="4" xfId="0" applyFont="1" applyFill="1" applyBorder="1" applyAlignment="1">
      <alignment horizontal="left" vertical="center" wrapText="1"/>
    </xf>
    <xf numFmtId="0" fontId="34" fillId="39" borderId="3" xfId="0" applyFont="1" applyFill="1" applyBorder="1" applyAlignment="1">
      <alignment horizontal="left" vertical="center" wrapText="1"/>
    </xf>
    <xf numFmtId="0" fontId="34" fillId="39" borderId="2" xfId="0" applyFont="1" applyFill="1" applyBorder="1" applyAlignment="1">
      <alignment horizontal="left" vertical="center" wrapText="1"/>
    </xf>
    <xf numFmtId="0" fontId="33" fillId="39" borderId="4" xfId="0" applyFont="1" applyFill="1" applyBorder="1" applyAlignment="1">
      <alignment horizontal="left" vertical="center" wrapText="1"/>
    </xf>
    <xf numFmtId="0" fontId="33" fillId="39" borderId="3" xfId="0" applyFont="1" applyFill="1" applyBorder="1" applyAlignment="1">
      <alignment horizontal="left" vertical="center" wrapText="1"/>
    </xf>
    <xf numFmtId="0" fontId="33" fillId="39" borderId="2" xfId="0" applyFont="1" applyFill="1" applyBorder="1" applyAlignment="1">
      <alignment horizontal="left" vertical="center" wrapText="1"/>
    </xf>
    <xf numFmtId="0" fontId="33" fillId="40" borderId="1" xfId="0" applyFont="1" applyFill="1" applyBorder="1" applyAlignment="1">
      <alignment horizontal="left" vertical="center" wrapText="1"/>
    </xf>
    <xf numFmtId="0" fontId="33" fillId="39" borderId="1" xfId="0" applyFont="1" applyFill="1" applyBorder="1" applyAlignment="1">
      <alignment horizontal="left" vertical="center" wrapText="1"/>
    </xf>
    <xf numFmtId="0" fontId="33" fillId="40" borderId="4" xfId="0" applyFont="1" applyFill="1" applyBorder="1" applyAlignment="1">
      <alignment horizontal="left" vertical="center" wrapText="1"/>
    </xf>
    <xf numFmtId="0" fontId="33" fillId="40" borderId="3" xfId="0" applyFont="1" applyFill="1" applyBorder="1" applyAlignment="1">
      <alignment horizontal="left" vertical="center" wrapText="1"/>
    </xf>
    <xf numFmtId="0" fontId="33" fillId="40" borderId="2" xfId="0" applyFont="1" applyFill="1" applyBorder="1" applyAlignment="1">
      <alignment horizontal="left" vertical="center" wrapText="1"/>
    </xf>
    <xf numFmtId="0" fontId="34" fillId="39" borderId="1"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3" fillId="3" borderId="2" xfId="0" applyFont="1" applyFill="1" applyBorder="1" applyAlignment="1">
      <alignment horizontal="left" vertical="center" wrapText="1"/>
    </xf>
    <xf numFmtId="0" fontId="33" fillId="41" borderId="1" xfId="0" applyFont="1" applyFill="1" applyBorder="1" applyAlignment="1">
      <alignment horizontal="left" vertical="center" wrapText="1"/>
    </xf>
    <xf numFmtId="0" fontId="33" fillId="41" borderId="4" xfId="0" applyFont="1" applyFill="1" applyBorder="1" applyAlignment="1">
      <alignment horizontal="left" vertical="center" wrapText="1"/>
    </xf>
    <xf numFmtId="0" fontId="33" fillId="41" borderId="3" xfId="0" applyFont="1" applyFill="1" applyBorder="1" applyAlignment="1">
      <alignment horizontal="left" vertical="center" wrapText="1"/>
    </xf>
    <xf numFmtId="0" fontId="33" fillId="41" borderId="2" xfId="0" applyFont="1" applyFill="1" applyBorder="1" applyAlignment="1">
      <alignment horizontal="left" vertical="center" wrapText="1"/>
    </xf>
    <xf numFmtId="0" fontId="33" fillId="9" borderId="1" xfId="0" applyFont="1" applyFill="1" applyBorder="1" applyAlignment="1">
      <alignment horizontal="left" vertical="center" wrapText="1"/>
    </xf>
    <xf numFmtId="0" fontId="33" fillId="9" borderId="4" xfId="0" applyFont="1" applyFill="1" applyBorder="1" applyAlignment="1">
      <alignment horizontal="left" vertical="center" wrapText="1"/>
    </xf>
    <xf numFmtId="0" fontId="33" fillId="9" borderId="3" xfId="0" applyFont="1" applyFill="1" applyBorder="1" applyAlignment="1">
      <alignment horizontal="left" vertical="center" wrapText="1"/>
    </xf>
    <xf numFmtId="0" fontId="33" fillId="9" borderId="2" xfId="0" applyFont="1" applyFill="1" applyBorder="1" applyAlignment="1">
      <alignment horizontal="left" vertical="center" wrapText="1"/>
    </xf>
    <xf numFmtId="0" fontId="33" fillId="15" borderId="4" xfId="0" applyFont="1" applyFill="1" applyBorder="1" applyAlignment="1">
      <alignment horizontal="left" vertical="center" wrapText="1"/>
    </xf>
    <xf numFmtId="0" fontId="33" fillId="15" borderId="3" xfId="0" applyFont="1" applyFill="1" applyBorder="1" applyAlignment="1">
      <alignment horizontal="left" vertical="center" wrapText="1"/>
    </xf>
    <xf numFmtId="0" fontId="33" fillId="15" borderId="2" xfId="0" applyFont="1" applyFill="1" applyBorder="1" applyAlignment="1">
      <alignment horizontal="left" vertical="center" wrapText="1"/>
    </xf>
    <xf numFmtId="0" fontId="33" fillId="15" borderId="1" xfId="0" applyFont="1" applyFill="1" applyBorder="1" applyAlignment="1">
      <alignment horizontal="left" vertical="center" wrapText="1"/>
    </xf>
    <xf numFmtId="0" fontId="33" fillId="6" borderId="1" xfId="0" applyFont="1" applyFill="1" applyBorder="1" applyAlignment="1">
      <alignment horizontal="left" vertical="center" wrapText="1"/>
    </xf>
    <xf numFmtId="0" fontId="33" fillId="6" borderId="4" xfId="0" applyFont="1" applyFill="1" applyBorder="1" applyAlignment="1">
      <alignment horizontal="left" vertical="center" wrapText="1"/>
    </xf>
    <xf numFmtId="0" fontId="33" fillId="6" borderId="3" xfId="0" applyFont="1" applyFill="1" applyBorder="1" applyAlignment="1">
      <alignment horizontal="left" vertical="center" wrapText="1"/>
    </xf>
    <xf numFmtId="0" fontId="33" fillId="6" borderId="2" xfId="0" applyFont="1" applyFill="1" applyBorder="1" applyAlignment="1">
      <alignment horizontal="left" vertical="center" wrapText="1"/>
    </xf>
    <xf numFmtId="0" fontId="33" fillId="7" borderId="1" xfId="0" applyFont="1" applyFill="1" applyBorder="1" applyAlignment="1">
      <alignment horizontal="left" vertical="center" wrapText="1"/>
    </xf>
    <xf numFmtId="0" fontId="33" fillId="7" borderId="4" xfId="0" applyFont="1" applyFill="1" applyBorder="1" applyAlignment="1">
      <alignment horizontal="left" vertical="center" wrapText="1"/>
    </xf>
    <xf numFmtId="0" fontId="33" fillId="7" borderId="3" xfId="0" applyFont="1" applyFill="1" applyBorder="1" applyAlignment="1">
      <alignment horizontal="left" vertical="center" wrapText="1"/>
    </xf>
    <xf numFmtId="0" fontId="33" fillId="7" borderId="2" xfId="0" applyFont="1" applyFill="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299358</xdr:colOff>
      <xdr:row>0</xdr:row>
      <xdr:rowOff>0</xdr:rowOff>
    </xdr:from>
    <xdr:ext cx="2490107" cy="833747"/>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900" t="6133" r="62381" b="87505"/>
        <a:stretch/>
      </xdr:blipFill>
      <xdr:spPr bwMode="auto">
        <a:xfrm>
          <a:off x="6395358" y="0"/>
          <a:ext cx="2490107" cy="833747"/>
        </a:xfrm>
        <a:prstGeom prst="rect">
          <a:avLst/>
        </a:prstGeom>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xdr:rowOff>
    </xdr:from>
    <xdr:ext cx="1971675" cy="762000"/>
    <xdr:pic>
      <xdr:nvPicPr>
        <xdr:cNvPr id="2" name="Imagen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900" t="6133" r="62381" b="87505"/>
        <a:stretch/>
      </xdr:blipFill>
      <xdr:spPr bwMode="auto">
        <a:xfrm>
          <a:off x="142875" y="1"/>
          <a:ext cx="1971675" cy="762000"/>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C76"/>
  <sheetViews>
    <sheetView showGridLines="0" tabSelected="1" topLeftCell="A50" zoomScale="73" zoomScaleNormal="73" workbookViewId="0">
      <selection activeCell="S54" sqref="S54"/>
    </sheetView>
  </sheetViews>
  <sheetFormatPr baseColWidth="10" defaultColWidth="11.42578125" defaultRowHeight="15" x14ac:dyDescent="0.25"/>
  <cols>
    <col min="1" max="1" width="1" customWidth="1"/>
    <col min="2" max="2" width="4" customWidth="1"/>
    <col min="3" max="3" width="0.5703125" customWidth="1"/>
    <col min="4" max="4" width="4.7109375" customWidth="1"/>
    <col min="5" max="5" width="0.85546875" customWidth="1"/>
    <col min="6" max="9" width="7.7109375" customWidth="1"/>
    <col min="10" max="10" width="8" customWidth="1"/>
    <col min="11" max="11" width="0.85546875" customWidth="1"/>
    <col min="12" max="15" width="7.7109375" customWidth="1"/>
    <col min="16" max="16" width="7.5703125" customWidth="1"/>
    <col min="17" max="17" width="0.85546875" customWidth="1"/>
    <col min="18" max="22" width="7.7109375" customWidth="1"/>
    <col min="23" max="23" width="0.85546875" customWidth="1"/>
    <col min="24" max="28" width="7.7109375" customWidth="1"/>
    <col min="29" max="29" width="0.85546875" customWidth="1"/>
    <col min="30" max="30" width="9.140625" customWidth="1"/>
    <col min="31" max="31" width="8.28515625" customWidth="1"/>
    <col min="32" max="33" width="8.7109375" customWidth="1"/>
    <col min="34" max="34" width="10.85546875" customWidth="1"/>
    <col min="35" max="35" width="0.85546875" customWidth="1"/>
    <col min="36" max="39" width="7.7109375" customWidth="1"/>
    <col min="40" max="40" width="11.28515625" customWidth="1"/>
    <col min="41" max="41" width="1.85546875" customWidth="1"/>
    <col min="42" max="42" width="5.42578125" customWidth="1"/>
    <col min="43" max="43" width="6" customWidth="1"/>
    <col min="44" max="44" width="6.5703125" customWidth="1"/>
    <col min="45" max="45" width="6.140625" customWidth="1"/>
    <col min="46" max="46" width="8.42578125" customWidth="1"/>
    <col min="47" max="47" width="8" customWidth="1"/>
    <col min="48" max="48" width="1" customWidth="1"/>
    <col min="49" max="49" width="6.7109375" customWidth="1"/>
    <col min="50" max="50" width="5.7109375" customWidth="1"/>
    <col min="51" max="52" width="7" customWidth="1"/>
    <col min="53" max="53" width="7.85546875" customWidth="1"/>
    <col min="54" max="54" width="1" customWidth="1"/>
  </cols>
  <sheetData>
    <row r="1" spans="2:55" ht="45" x14ac:dyDescent="0.6">
      <c r="B1" s="4"/>
      <c r="C1" s="4"/>
      <c r="D1" s="4"/>
      <c r="E1" s="4"/>
      <c r="F1" s="341" t="s">
        <v>0</v>
      </c>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4"/>
      <c r="AW1" s="4"/>
      <c r="AX1" s="4"/>
      <c r="AY1" s="4"/>
      <c r="AZ1" s="4"/>
      <c r="BA1" s="4"/>
    </row>
    <row r="2" spans="2:55" ht="25.5" x14ac:dyDescent="0.35">
      <c r="B2" s="4"/>
      <c r="C2" s="4"/>
      <c r="D2" s="4"/>
      <c r="E2" s="4"/>
      <c r="F2" s="342" t="s">
        <v>1</v>
      </c>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4"/>
      <c r="AW2" s="4"/>
      <c r="AX2" s="4"/>
      <c r="AY2" s="4"/>
      <c r="AZ2" s="4"/>
      <c r="BA2" s="4"/>
    </row>
    <row r="3" spans="2:55" ht="4.5" customHeight="1" x14ac:dyDescent="0.2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2:55" ht="22.5" customHeight="1" x14ac:dyDescent="0.3">
      <c r="B4" s="4"/>
      <c r="C4" s="4"/>
      <c r="D4" s="4"/>
      <c r="E4" s="4"/>
      <c r="F4" s="343" t="s">
        <v>2</v>
      </c>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4"/>
      <c r="AW4" s="4"/>
      <c r="AX4" s="4"/>
      <c r="AY4" s="4"/>
      <c r="AZ4" s="4"/>
      <c r="BA4" s="4"/>
    </row>
    <row r="5" spans="2:55" ht="4.5" customHeight="1" x14ac:dyDescent="0.2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2:55" ht="15" customHeight="1" x14ac:dyDescent="0.25">
      <c r="B6" s="344" t="s">
        <v>3</v>
      </c>
      <c r="D6" s="185">
        <v>1</v>
      </c>
      <c r="E6" s="4"/>
      <c r="F6" s="5" t="s">
        <v>4</v>
      </c>
      <c r="G6" s="99" t="s">
        <v>5</v>
      </c>
      <c r="H6" s="99"/>
      <c r="I6" s="5" t="s">
        <v>6</v>
      </c>
      <c r="J6" s="59"/>
      <c r="K6" s="4"/>
      <c r="L6" s="5" t="s">
        <v>4</v>
      </c>
      <c r="M6" s="308" t="s">
        <v>7</v>
      </c>
      <c r="N6" s="308"/>
      <c r="O6" s="5" t="s">
        <v>6</v>
      </c>
      <c r="P6" s="59"/>
      <c r="Q6" s="4"/>
      <c r="R6" s="32" t="s">
        <v>4</v>
      </c>
      <c r="S6" s="308" t="s">
        <v>8</v>
      </c>
      <c r="T6" s="308"/>
      <c r="U6" s="32" t="s">
        <v>6</v>
      </c>
      <c r="V6" s="60"/>
      <c r="W6" s="4"/>
      <c r="X6" s="5" t="s">
        <v>4</v>
      </c>
      <c r="Y6" s="296" t="s">
        <v>9</v>
      </c>
      <c r="Z6" s="296"/>
      <c r="AA6" s="5" t="s">
        <v>6</v>
      </c>
      <c r="AB6" s="59"/>
      <c r="AC6" s="4"/>
      <c r="AD6" s="32" t="s">
        <v>4</v>
      </c>
      <c r="AE6" s="99" t="s">
        <v>10</v>
      </c>
      <c r="AF6" s="99"/>
      <c r="AG6" s="32" t="s">
        <v>6</v>
      </c>
      <c r="AH6" s="59"/>
      <c r="AI6" s="4"/>
      <c r="AJ6" s="75" t="s">
        <v>4</v>
      </c>
      <c r="AK6" s="347" t="s">
        <v>11</v>
      </c>
      <c r="AL6" s="347"/>
      <c r="AM6" s="75" t="s">
        <v>6</v>
      </c>
      <c r="AN6" s="35"/>
      <c r="AO6" s="4"/>
      <c r="AP6" s="4"/>
      <c r="AQ6" s="7"/>
      <c r="AR6" s="133"/>
      <c r="AS6" s="133"/>
      <c r="AT6" s="7"/>
      <c r="AU6" s="8"/>
      <c r="AV6" s="4"/>
      <c r="AW6" s="33" t="s">
        <v>12</v>
      </c>
      <c r="AX6" s="33" t="s">
        <v>13</v>
      </c>
      <c r="AY6" s="33" t="s">
        <v>14</v>
      </c>
      <c r="AZ6" s="33" t="s">
        <v>15</v>
      </c>
      <c r="BA6" s="33" t="s">
        <v>16</v>
      </c>
    </row>
    <row r="7" spans="2:55" ht="15" customHeight="1" x14ac:dyDescent="0.25">
      <c r="B7" s="345"/>
      <c r="D7" s="185"/>
      <c r="E7" s="4"/>
      <c r="F7" s="109" t="s">
        <v>17</v>
      </c>
      <c r="G7" s="110"/>
      <c r="H7" s="110"/>
      <c r="I7" s="111"/>
      <c r="J7" s="135">
        <f>SUM(F11:H11)</f>
        <v>144</v>
      </c>
      <c r="K7" s="4"/>
      <c r="L7" s="348" t="s">
        <v>18</v>
      </c>
      <c r="M7" s="110"/>
      <c r="N7" s="110"/>
      <c r="O7" s="111"/>
      <c r="P7" s="135">
        <f>SUM(L11:N11)</f>
        <v>144</v>
      </c>
      <c r="Q7" s="4"/>
      <c r="R7" s="109" t="s">
        <v>19</v>
      </c>
      <c r="S7" s="110"/>
      <c r="T7" s="110"/>
      <c r="U7" s="111"/>
      <c r="V7" s="125">
        <f>SUM(R11:T11)</f>
        <v>144</v>
      </c>
      <c r="W7" s="4"/>
      <c r="X7" s="349" t="s">
        <v>20</v>
      </c>
      <c r="Y7" s="235"/>
      <c r="Z7" s="235"/>
      <c r="AA7" s="236"/>
      <c r="AB7" s="135">
        <f>SUM(X11:Z11)</f>
        <v>96</v>
      </c>
      <c r="AC7" s="4"/>
      <c r="AD7" s="353" t="s">
        <v>21</v>
      </c>
      <c r="AE7" s="208"/>
      <c r="AF7" s="208"/>
      <c r="AG7" s="209"/>
      <c r="AH7" s="135">
        <f>SUM(AD11:AF11)</f>
        <v>96</v>
      </c>
      <c r="AI7" s="4"/>
      <c r="AJ7" s="337" t="s">
        <v>22</v>
      </c>
      <c r="AK7" s="337"/>
      <c r="AL7" s="337"/>
      <c r="AM7" s="337"/>
      <c r="AN7" s="338">
        <f>SUM(AJ11:AL11)</f>
        <v>96</v>
      </c>
      <c r="AO7" s="4"/>
      <c r="AP7" s="4"/>
      <c r="AQ7" s="184"/>
      <c r="AR7" s="184"/>
      <c r="AS7" s="184"/>
      <c r="AT7" s="184"/>
      <c r="AU7" s="105"/>
      <c r="AV7" s="4"/>
      <c r="AW7" s="149">
        <f>+F11+L11+R11+X11+AD11+AJ11+AQ11</f>
        <v>272</v>
      </c>
      <c r="AX7" s="149">
        <f>+G11+M11+S11+Y11+AE11+AK11+AR11</f>
        <v>160</v>
      </c>
      <c r="AY7" s="149">
        <f>+H11+N11+T11+Z11+AF11+AL11+AS11</f>
        <v>288</v>
      </c>
      <c r="AZ7" s="151">
        <f>SUM(AW7:AY11)</f>
        <v>720</v>
      </c>
      <c r="BA7" s="151">
        <f>AZ7/48</f>
        <v>15</v>
      </c>
      <c r="BC7" s="57" t="str">
        <f>IF(AW7/16&gt;20,"ALERTA EXCEDE NÚMERO DE HORAS EN CONTACTO CON EL PROFESOR","HORAS EN CONTACTO CON EL DOCENTE SON ADECUADAS")</f>
        <v>HORAS EN CONTACTO CON EL DOCENTE SON ADECUADAS</v>
      </c>
    </row>
    <row r="8" spans="2:55" x14ac:dyDescent="0.25">
      <c r="B8" s="345"/>
      <c r="D8" s="185"/>
      <c r="E8" s="4"/>
      <c r="F8" s="112"/>
      <c r="G8" s="113"/>
      <c r="H8" s="113"/>
      <c r="I8" s="114"/>
      <c r="J8" s="135"/>
      <c r="K8" s="4"/>
      <c r="L8" s="112"/>
      <c r="M8" s="113"/>
      <c r="N8" s="113"/>
      <c r="O8" s="114"/>
      <c r="P8" s="135"/>
      <c r="Q8" s="4"/>
      <c r="R8" s="112"/>
      <c r="S8" s="113"/>
      <c r="T8" s="113"/>
      <c r="U8" s="114"/>
      <c r="V8" s="125"/>
      <c r="W8" s="4"/>
      <c r="X8" s="350"/>
      <c r="Y8" s="351"/>
      <c r="Z8" s="351"/>
      <c r="AA8" s="352"/>
      <c r="AB8" s="135"/>
      <c r="AC8" s="4"/>
      <c r="AD8" s="210"/>
      <c r="AE8" s="211"/>
      <c r="AF8" s="211"/>
      <c r="AG8" s="212"/>
      <c r="AH8" s="135"/>
      <c r="AI8" s="4"/>
      <c r="AJ8" s="337"/>
      <c r="AK8" s="337"/>
      <c r="AL8" s="337"/>
      <c r="AM8" s="337"/>
      <c r="AN8" s="338"/>
      <c r="AO8" s="4"/>
      <c r="AP8" s="4"/>
      <c r="AQ8" s="184"/>
      <c r="AR8" s="184"/>
      <c r="AS8" s="184"/>
      <c r="AT8" s="184"/>
      <c r="AU8" s="105"/>
      <c r="AV8" s="4"/>
      <c r="AW8" s="149"/>
      <c r="AX8" s="149"/>
      <c r="AY8" s="149"/>
      <c r="AZ8" s="151"/>
      <c r="BA8" s="151"/>
      <c r="BC8" s="57" t="str">
        <f>IF(AX7/16&gt;12,"ALERTA EXCEDE NÚMERO DE HORAS PRÁCTICO - EXPERIMENTAL","HORAS COMPONENTE PRÁCTICO - EXPERIMENTAL SON ADECUADAS")</f>
        <v>HORAS COMPONENTE PRÁCTICO - EXPERIMENTAL SON ADECUADAS</v>
      </c>
    </row>
    <row r="9" spans="2:55" x14ac:dyDescent="0.25">
      <c r="B9" s="345"/>
      <c r="D9" s="185"/>
      <c r="E9" s="4"/>
      <c r="F9" s="115"/>
      <c r="G9" s="116"/>
      <c r="H9" s="116"/>
      <c r="I9" s="117"/>
      <c r="J9" s="135"/>
      <c r="K9" s="4"/>
      <c r="L9" s="115"/>
      <c r="M9" s="116"/>
      <c r="N9" s="116"/>
      <c r="O9" s="117"/>
      <c r="P9" s="135"/>
      <c r="Q9" s="4"/>
      <c r="R9" s="115"/>
      <c r="S9" s="116"/>
      <c r="T9" s="116"/>
      <c r="U9" s="117"/>
      <c r="V9" s="125"/>
      <c r="W9" s="4"/>
      <c r="X9" s="237"/>
      <c r="Y9" s="238"/>
      <c r="Z9" s="238"/>
      <c r="AA9" s="239"/>
      <c r="AB9" s="135"/>
      <c r="AC9" s="4"/>
      <c r="AD9" s="213"/>
      <c r="AE9" s="214"/>
      <c r="AF9" s="214"/>
      <c r="AG9" s="215"/>
      <c r="AH9" s="135"/>
      <c r="AI9" s="4"/>
      <c r="AJ9" s="337"/>
      <c r="AK9" s="337"/>
      <c r="AL9" s="337"/>
      <c r="AM9" s="337"/>
      <c r="AN9" s="338"/>
      <c r="AO9" s="4"/>
      <c r="AP9" s="4"/>
      <c r="AQ9" s="184"/>
      <c r="AR9" s="184"/>
      <c r="AS9" s="184"/>
      <c r="AT9" s="184"/>
      <c r="AU9" s="105"/>
      <c r="AV9" s="4"/>
      <c r="AW9" s="149"/>
      <c r="AX9" s="149"/>
      <c r="AY9" s="149"/>
      <c r="AZ9" s="151"/>
      <c r="BA9" s="151"/>
      <c r="BC9" s="57" t="str">
        <f>IF(AX8&gt;720,"REVISAR","HORAS ADECUADAS")</f>
        <v>HORAS ADECUADAS</v>
      </c>
    </row>
    <row r="10" spans="2:55" ht="15" customHeight="1" x14ac:dyDescent="0.25">
      <c r="B10" s="345"/>
      <c r="D10" s="185"/>
      <c r="E10" s="4"/>
      <c r="F10" s="9" t="s">
        <v>12</v>
      </c>
      <c r="G10" s="9" t="s">
        <v>13</v>
      </c>
      <c r="H10" s="9" t="s">
        <v>14</v>
      </c>
      <c r="I10" s="9" t="s">
        <v>16</v>
      </c>
      <c r="J10" s="103" t="s">
        <v>23</v>
      </c>
      <c r="K10" s="4"/>
      <c r="L10" s="9" t="s">
        <v>12</v>
      </c>
      <c r="M10" s="9" t="s">
        <v>13</v>
      </c>
      <c r="N10" s="9" t="s">
        <v>14</v>
      </c>
      <c r="O10" s="9" t="s">
        <v>16</v>
      </c>
      <c r="P10" s="103" t="s">
        <v>23</v>
      </c>
      <c r="Q10" s="4"/>
      <c r="R10" s="33" t="s">
        <v>12</v>
      </c>
      <c r="S10" s="33" t="s">
        <v>13</v>
      </c>
      <c r="T10" s="33" t="s">
        <v>14</v>
      </c>
      <c r="U10" s="33" t="s">
        <v>16</v>
      </c>
      <c r="V10" s="161" t="s">
        <v>23</v>
      </c>
      <c r="W10" s="4"/>
      <c r="X10" s="9" t="s">
        <v>12</v>
      </c>
      <c r="Y10" s="9" t="s">
        <v>13</v>
      </c>
      <c r="Z10" s="9" t="s">
        <v>14</v>
      </c>
      <c r="AA10" s="9" t="s">
        <v>16</v>
      </c>
      <c r="AB10" s="103" t="s">
        <v>23</v>
      </c>
      <c r="AC10" s="4"/>
      <c r="AD10" s="33" t="s">
        <v>12</v>
      </c>
      <c r="AE10" s="33" t="s">
        <v>13</v>
      </c>
      <c r="AF10" s="33" t="s">
        <v>14</v>
      </c>
      <c r="AG10" s="33" t="s">
        <v>16</v>
      </c>
      <c r="AH10" s="103" t="s">
        <v>23</v>
      </c>
      <c r="AI10" s="4"/>
      <c r="AJ10" s="76" t="s">
        <v>12</v>
      </c>
      <c r="AK10" s="76" t="s">
        <v>13</v>
      </c>
      <c r="AL10" s="76" t="s">
        <v>14</v>
      </c>
      <c r="AM10" s="76" t="s">
        <v>16</v>
      </c>
      <c r="AN10" s="161" t="s">
        <v>23</v>
      </c>
      <c r="AO10" s="4"/>
      <c r="AP10" s="4"/>
      <c r="AQ10" s="62"/>
      <c r="AR10" s="62"/>
      <c r="AS10" s="62"/>
      <c r="AT10" s="62"/>
      <c r="AU10" s="183"/>
      <c r="AV10" s="4"/>
      <c r="AW10" s="149"/>
      <c r="AX10" s="149"/>
      <c r="AY10" s="149"/>
      <c r="AZ10" s="151"/>
      <c r="BA10" s="151"/>
    </row>
    <row r="11" spans="2:55" x14ac:dyDescent="0.25">
      <c r="B11" s="345"/>
      <c r="D11" s="185"/>
      <c r="E11" s="4"/>
      <c r="F11" s="67">
        <v>48</v>
      </c>
      <c r="G11" s="67">
        <v>32</v>
      </c>
      <c r="H11" s="67">
        <v>64</v>
      </c>
      <c r="I11" s="67">
        <f>J7/48</f>
        <v>3</v>
      </c>
      <c r="J11" s="103"/>
      <c r="K11" s="4"/>
      <c r="L11" s="67">
        <v>48</v>
      </c>
      <c r="M11" s="67">
        <v>32</v>
      </c>
      <c r="N11" s="67">
        <v>64</v>
      </c>
      <c r="O11" s="67">
        <f>P7/48</f>
        <v>3</v>
      </c>
      <c r="P11" s="103"/>
      <c r="Q11" s="4"/>
      <c r="R11" s="67">
        <v>64</v>
      </c>
      <c r="S11" s="67">
        <v>16</v>
      </c>
      <c r="T11" s="67">
        <v>64</v>
      </c>
      <c r="U11" s="67">
        <v>3</v>
      </c>
      <c r="V11" s="161"/>
      <c r="W11" s="4"/>
      <c r="X11" s="67">
        <v>32</v>
      </c>
      <c r="Y11" s="67">
        <v>32</v>
      </c>
      <c r="Z11" s="67">
        <v>32</v>
      </c>
      <c r="AA11" s="67">
        <f>AB7/48</f>
        <v>2</v>
      </c>
      <c r="AB11" s="103"/>
      <c r="AC11" s="4"/>
      <c r="AD11" s="67">
        <v>48</v>
      </c>
      <c r="AE11" s="67">
        <v>32</v>
      </c>
      <c r="AF11" s="67">
        <v>16</v>
      </c>
      <c r="AG11" s="67">
        <v>2</v>
      </c>
      <c r="AH11" s="103"/>
      <c r="AI11" s="4"/>
      <c r="AJ11" s="67">
        <v>32</v>
      </c>
      <c r="AK11" s="67">
        <v>16</v>
      </c>
      <c r="AL11" s="67">
        <v>48</v>
      </c>
      <c r="AM11" s="67">
        <f>AN7/48</f>
        <v>2</v>
      </c>
      <c r="AN11" s="161"/>
      <c r="AO11" s="4"/>
      <c r="AP11" s="4"/>
      <c r="AQ11" s="10"/>
      <c r="AR11" s="10"/>
      <c r="AS11" s="10"/>
      <c r="AT11" s="10"/>
      <c r="AU11" s="183"/>
      <c r="AV11" s="4"/>
      <c r="AW11" s="149"/>
      <c r="AX11" s="149"/>
      <c r="AY11" s="149"/>
      <c r="AZ11" s="151"/>
      <c r="BA11" s="151"/>
    </row>
    <row r="12" spans="2:55" x14ac:dyDescent="0.25">
      <c r="B12" s="345"/>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2:55" ht="15" customHeight="1" x14ac:dyDescent="0.25">
      <c r="B13" s="345"/>
      <c r="D13" s="185">
        <v>2</v>
      </c>
      <c r="E13" s="4"/>
      <c r="F13" s="5" t="s">
        <v>4</v>
      </c>
      <c r="G13" s="99" t="s">
        <v>24</v>
      </c>
      <c r="H13" s="99"/>
      <c r="I13" s="5" t="s">
        <v>6</v>
      </c>
      <c r="J13" s="99" t="s">
        <v>5</v>
      </c>
      <c r="K13" s="99"/>
      <c r="L13" s="5" t="s">
        <v>4</v>
      </c>
      <c r="M13" s="99" t="s">
        <v>25</v>
      </c>
      <c r="N13" s="99"/>
      <c r="O13" s="5" t="s">
        <v>6</v>
      </c>
      <c r="P13" s="308" t="s">
        <v>7</v>
      </c>
      <c r="Q13" s="308"/>
      <c r="R13" s="5" t="s">
        <v>4</v>
      </c>
      <c r="S13" s="99" t="s">
        <v>26</v>
      </c>
      <c r="T13" s="99"/>
      <c r="U13" s="5" t="s">
        <v>6</v>
      </c>
      <c r="V13" s="102"/>
      <c r="W13" s="102"/>
      <c r="X13" s="5" t="s">
        <v>4</v>
      </c>
      <c r="Y13" s="99" t="s">
        <v>27</v>
      </c>
      <c r="Z13" s="99"/>
      <c r="AA13" s="5" t="s">
        <v>6</v>
      </c>
      <c r="AB13" s="99" t="s">
        <v>5</v>
      </c>
      <c r="AC13" s="99"/>
      <c r="AD13" s="5" t="s">
        <v>4</v>
      </c>
      <c r="AE13" s="99" t="s">
        <v>28</v>
      </c>
      <c r="AF13" s="99"/>
      <c r="AG13" s="5" t="s">
        <v>6</v>
      </c>
      <c r="AH13" s="102"/>
      <c r="AI13" s="102"/>
      <c r="AJ13" s="32" t="s">
        <v>4</v>
      </c>
      <c r="AK13" s="99" t="s">
        <v>29</v>
      </c>
      <c r="AL13" s="99"/>
      <c r="AM13" s="32" t="s">
        <v>6</v>
      </c>
      <c r="AN13" s="36"/>
      <c r="AO13" s="13"/>
      <c r="AP13" s="16"/>
      <c r="AQ13" s="7"/>
      <c r="AR13" s="133"/>
      <c r="AS13" s="133"/>
      <c r="AT13" s="7"/>
      <c r="AU13" s="8"/>
      <c r="AV13" s="4"/>
      <c r="AW13" s="33" t="s">
        <v>12</v>
      </c>
      <c r="AX13" s="33" t="s">
        <v>13</v>
      </c>
      <c r="AY13" s="33" t="s">
        <v>14</v>
      </c>
      <c r="AZ13" s="33" t="s">
        <v>15</v>
      </c>
      <c r="BA13" s="33" t="s">
        <v>16</v>
      </c>
    </row>
    <row r="14" spans="2:55" ht="15" customHeight="1" x14ac:dyDescent="0.25">
      <c r="B14" s="345"/>
      <c r="D14" s="185"/>
      <c r="E14" s="4"/>
      <c r="F14" s="310" t="s">
        <v>30</v>
      </c>
      <c r="G14" s="311"/>
      <c r="H14" s="311"/>
      <c r="I14" s="312"/>
      <c r="J14" s="135">
        <f>SUM(F18:H18)</f>
        <v>144</v>
      </c>
      <c r="K14" s="4"/>
      <c r="L14" s="319" t="s">
        <v>31</v>
      </c>
      <c r="M14" s="320"/>
      <c r="N14" s="320"/>
      <c r="O14" s="321"/>
      <c r="P14" s="135">
        <f>SUM(L18:N18)</f>
        <v>144</v>
      </c>
      <c r="Q14" s="4"/>
      <c r="R14" s="328" t="s">
        <v>32</v>
      </c>
      <c r="S14" s="329"/>
      <c r="T14" s="329"/>
      <c r="U14" s="330"/>
      <c r="V14" s="135">
        <f>SUM(R18:T18)+U19</f>
        <v>96</v>
      </c>
      <c r="W14" s="4"/>
      <c r="X14" s="309" t="s">
        <v>33</v>
      </c>
      <c r="Y14" s="309"/>
      <c r="Z14" s="309"/>
      <c r="AA14" s="309"/>
      <c r="AB14" s="135">
        <f>SUM(X18:Z18)</f>
        <v>96</v>
      </c>
      <c r="AC14" s="4"/>
      <c r="AD14" s="309" t="s">
        <v>34</v>
      </c>
      <c r="AE14" s="309"/>
      <c r="AF14" s="309"/>
      <c r="AG14" s="309"/>
      <c r="AH14" s="135">
        <f>SUM(AD18:AF18)</f>
        <v>144</v>
      </c>
      <c r="AI14" s="4"/>
      <c r="AJ14" s="266" t="s">
        <v>35</v>
      </c>
      <c r="AK14" s="267"/>
      <c r="AL14" s="267"/>
      <c r="AM14" s="268"/>
      <c r="AN14" s="125">
        <f>SUM(AJ18:AL18)</f>
        <v>96</v>
      </c>
      <c r="AO14" s="4"/>
      <c r="AP14" s="4"/>
      <c r="AQ14" s="184"/>
      <c r="AR14" s="184"/>
      <c r="AS14" s="184"/>
      <c r="AT14" s="184"/>
      <c r="AU14" s="105"/>
      <c r="AV14" s="4"/>
      <c r="AW14" s="149">
        <f>+F18+L18+R18+X18+AD18+AJ18+AQ18</f>
        <v>304</v>
      </c>
      <c r="AX14" s="149">
        <f>+G18+M18+S18+Y18+AE18+AK18+AR18</f>
        <v>176</v>
      </c>
      <c r="AY14" s="149">
        <f>+H18+N18+T18+Z18+AF18+AL18+AS18</f>
        <v>240</v>
      </c>
      <c r="AZ14" s="151">
        <f>SUM(AW14:AY18)</f>
        <v>720</v>
      </c>
      <c r="BA14" s="151">
        <f>AZ14/48</f>
        <v>15</v>
      </c>
      <c r="BC14" s="57" t="str">
        <f>IF(AW14/16&gt;20,"ALERTA EXCEDE NÚMERO DE HORAS EN CONTACTO CON EL PROFESOR","HORAS EN CONTACTO CON EL DOCENTE SON ADECUADAS")</f>
        <v>HORAS EN CONTACTO CON EL DOCENTE SON ADECUADAS</v>
      </c>
    </row>
    <row r="15" spans="2:55" ht="21.75" customHeight="1" x14ac:dyDescent="0.25">
      <c r="B15" s="345"/>
      <c r="D15" s="185"/>
      <c r="E15" s="4"/>
      <c r="F15" s="313"/>
      <c r="G15" s="314"/>
      <c r="H15" s="314"/>
      <c r="I15" s="315"/>
      <c r="J15" s="135"/>
      <c r="K15" s="4"/>
      <c r="L15" s="322"/>
      <c r="M15" s="323"/>
      <c r="N15" s="323"/>
      <c r="O15" s="324"/>
      <c r="P15" s="135"/>
      <c r="Q15" s="4"/>
      <c r="R15" s="331"/>
      <c r="S15" s="332"/>
      <c r="T15" s="332"/>
      <c r="U15" s="333"/>
      <c r="V15" s="135"/>
      <c r="W15" s="4"/>
      <c r="X15" s="309"/>
      <c r="Y15" s="309"/>
      <c r="Z15" s="309"/>
      <c r="AA15" s="309"/>
      <c r="AB15" s="135"/>
      <c r="AC15" s="4"/>
      <c r="AD15" s="309"/>
      <c r="AE15" s="309"/>
      <c r="AF15" s="309"/>
      <c r="AG15" s="309"/>
      <c r="AH15" s="135"/>
      <c r="AI15" s="4"/>
      <c r="AJ15" s="269"/>
      <c r="AK15" s="270"/>
      <c r="AL15" s="270"/>
      <c r="AM15" s="271"/>
      <c r="AN15" s="125"/>
      <c r="AO15" s="4"/>
      <c r="AP15" s="4"/>
      <c r="AQ15" s="184"/>
      <c r="AR15" s="184"/>
      <c r="AS15" s="184"/>
      <c r="AT15" s="184"/>
      <c r="AU15" s="105"/>
      <c r="AV15" s="4"/>
      <c r="AW15" s="149"/>
      <c r="AX15" s="149"/>
      <c r="AY15" s="149"/>
      <c r="AZ15" s="151"/>
      <c r="BA15" s="151"/>
      <c r="BC15" s="57" t="str">
        <f>IF(AX14/16&gt;12,"ALERTA EXCEDE NÚMERO DE HORAS PRÁCTICO - EXPERIMENTAL","HORAS COMPONENTE PRÁCTICO - EXPERIMENTAL SON ADECUADAS")</f>
        <v>HORAS COMPONENTE PRÁCTICO - EXPERIMENTAL SON ADECUADAS</v>
      </c>
    </row>
    <row r="16" spans="2:55" ht="15" customHeight="1" x14ac:dyDescent="0.25">
      <c r="B16" s="345"/>
      <c r="D16" s="185"/>
      <c r="E16" s="4"/>
      <c r="F16" s="316"/>
      <c r="G16" s="317"/>
      <c r="H16" s="317"/>
      <c r="I16" s="318"/>
      <c r="J16" s="135"/>
      <c r="K16" s="4"/>
      <c r="L16" s="325"/>
      <c r="M16" s="326"/>
      <c r="N16" s="326"/>
      <c r="O16" s="327"/>
      <c r="P16" s="135"/>
      <c r="Q16" s="4"/>
      <c r="R16" s="334"/>
      <c r="S16" s="335"/>
      <c r="T16" s="335"/>
      <c r="U16" s="336"/>
      <c r="V16" s="135"/>
      <c r="W16" s="4"/>
      <c r="X16" s="309"/>
      <c r="Y16" s="309"/>
      <c r="Z16" s="309"/>
      <c r="AA16" s="309"/>
      <c r="AB16" s="135"/>
      <c r="AC16" s="4"/>
      <c r="AD16" s="309"/>
      <c r="AE16" s="309"/>
      <c r="AF16" s="309"/>
      <c r="AG16" s="309"/>
      <c r="AH16" s="135"/>
      <c r="AI16" s="4"/>
      <c r="AJ16" s="272"/>
      <c r="AK16" s="273"/>
      <c r="AL16" s="273"/>
      <c r="AM16" s="274"/>
      <c r="AN16" s="125"/>
      <c r="AO16" s="4"/>
      <c r="AP16" s="4"/>
      <c r="AQ16" s="184"/>
      <c r="AR16" s="184"/>
      <c r="AS16" s="184"/>
      <c r="AT16" s="184"/>
      <c r="AU16" s="105"/>
      <c r="AV16" s="4"/>
      <c r="AW16" s="149"/>
      <c r="AX16" s="149"/>
      <c r="AY16" s="149"/>
      <c r="AZ16" s="151"/>
      <c r="BA16" s="151"/>
      <c r="BC16" s="57" t="str">
        <f>IF(AX15&gt;720,"REVISAR","HORAS ADECUADAS")</f>
        <v>HORAS ADECUADAS</v>
      </c>
    </row>
    <row r="17" spans="2:55" ht="15" customHeight="1" x14ac:dyDescent="0.25">
      <c r="B17" s="345"/>
      <c r="D17" s="185"/>
      <c r="E17" s="4"/>
      <c r="F17" s="9" t="s">
        <v>12</v>
      </c>
      <c r="G17" s="9" t="s">
        <v>13</v>
      </c>
      <c r="H17" s="9" t="s">
        <v>14</v>
      </c>
      <c r="I17" s="9" t="s">
        <v>16</v>
      </c>
      <c r="J17" s="103" t="s">
        <v>23</v>
      </c>
      <c r="K17" s="4"/>
      <c r="L17" s="9" t="s">
        <v>12</v>
      </c>
      <c r="M17" s="9" t="s">
        <v>13</v>
      </c>
      <c r="N17" s="9" t="s">
        <v>14</v>
      </c>
      <c r="O17" s="9" t="s">
        <v>16</v>
      </c>
      <c r="P17" s="103" t="s">
        <v>23</v>
      </c>
      <c r="Q17" s="4"/>
      <c r="R17" s="9" t="s">
        <v>12</v>
      </c>
      <c r="S17" s="9" t="s">
        <v>13</v>
      </c>
      <c r="T17" s="9" t="s">
        <v>14</v>
      </c>
      <c r="U17" s="9" t="s">
        <v>16</v>
      </c>
      <c r="V17" s="103" t="s">
        <v>23</v>
      </c>
      <c r="W17" s="4"/>
      <c r="X17" s="9" t="s">
        <v>12</v>
      </c>
      <c r="Y17" s="9" t="s">
        <v>13</v>
      </c>
      <c r="Z17" s="9" t="s">
        <v>14</v>
      </c>
      <c r="AA17" s="9" t="s">
        <v>16</v>
      </c>
      <c r="AB17" s="103" t="s">
        <v>23</v>
      </c>
      <c r="AC17" s="4"/>
      <c r="AD17" s="9" t="s">
        <v>12</v>
      </c>
      <c r="AE17" s="9" t="s">
        <v>13</v>
      </c>
      <c r="AF17" s="9" t="s">
        <v>14</v>
      </c>
      <c r="AG17" s="9" t="s">
        <v>16</v>
      </c>
      <c r="AH17" s="103" t="s">
        <v>23</v>
      </c>
      <c r="AI17" s="4"/>
      <c r="AJ17" s="33" t="s">
        <v>12</v>
      </c>
      <c r="AK17" s="33" t="s">
        <v>13</v>
      </c>
      <c r="AL17" s="33" t="s">
        <v>14</v>
      </c>
      <c r="AM17" s="33" t="s">
        <v>16</v>
      </c>
      <c r="AN17" s="161" t="s">
        <v>23</v>
      </c>
      <c r="AO17" s="4"/>
      <c r="AP17" s="4"/>
      <c r="AQ17" s="62"/>
      <c r="AR17" s="62"/>
      <c r="AS17" s="62"/>
      <c r="AT17" s="62"/>
      <c r="AU17" s="183"/>
      <c r="AV17" s="4"/>
      <c r="AW17" s="149"/>
      <c r="AX17" s="149"/>
      <c r="AY17" s="149"/>
      <c r="AZ17" s="151"/>
      <c r="BA17" s="151"/>
    </row>
    <row r="18" spans="2:55" ht="15" customHeight="1" x14ac:dyDescent="0.25">
      <c r="B18" s="345"/>
      <c r="D18" s="185"/>
      <c r="E18" s="4"/>
      <c r="F18" s="67">
        <v>48</v>
      </c>
      <c r="G18" s="67">
        <v>32</v>
      </c>
      <c r="H18" s="67">
        <v>64</v>
      </c>
      <c r="I18" s="67">
        <f>J14/48</f>
        <v>3</v>
      </c>
      <c r="J18" s="103"/>
      <c r="K18" s="4"/>
      <c r="L18" s="67">
        <v>64</v>
      </c>
      <c r="M18" s="67">
        <v>32</v>
      </c>
      <c r="N18" s="67">
        <v>48</v>
      </c>
      <c r="O18" s="67">
        <f>P14/48</f>
        <v>3</v>
      </c>
      <c r="P18" s="103"/>
      <c r="Q18" s="4"/>
      <c r="R18" s="67">
        <v>48</v>
      </c>
      <c r="S18" s="67">
        <v>16</v>
      </c>
      <c r="T18" s="67">
        <v>32</v>
      </c>
      <c r="U18" s="67">
        <v>3</v>
      </c>
      <c r="V18" s="103"/>
      <c r="W18" s="4"/>
      <c r="X18" s="67">
        <v>48</v>
      </c>
      <c r="Y18" s="67">
        <v>32</v>
      </c>
      <c r="Z18" s="67">
        <v>16</v>
      </c>
      <c r="AA18" s="67">
        <f>AB14/48</f>
        <v>2</v>
      </c>
      <c r="AB18" s="103"/>
      <c r="AC18" s="4"/>
      <c r="AD18" s="67">
        <v>48</v>
      </c>
      <c r="AE18" s="67">
        <v>32</v>
      </c>
      <c r="AF18" s="67">
        <v>64</v>
      </c>
      <c r="AG18" s="67">
        <f>AH14/48</f>
        <v>3</v>
      </c>
      <c r="AH18" s="103"/>
      <c r="AI18" s="4"/>
      <c r="AJ18" s="67">
        <v>48</v>
      </c>
      <c r="AK18" s="67">
        <v>32</v>
      </c>
      <c r="AL18" s="67">
        <v>16</v>
      </c>
      <c r="AM18" s="67">
        <f>AN14/48</f>
        <v>2</v>
      </c>
      <c r="AN18" s="161"/>
      <c r="AO18" s="4"/>
      <c r="AP18" s="4"/>
      <c r="AQ18" s="10"/>
      <c r="AR18" s="10"/>
      <c r="AS18" s="10"/>
      <c r="AT18" s="10"/>
      <c r="AU18" s="183"/>
      <c r="AV18" s="4"/>
      <c r="AW18" s="149"/>
      <c r="AX18" s="149"/>
      <c r="AY18" s="149"/>
      <c r="AZ18" s="151"/>
      <c r="BA18" s="151"/>
    </row>
    <row r="19" spans="2:55" x14ac:dyDescent="0.25">
      <c r="B19" s="345"/>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2:55" ht="15" customHeight="1" x14ac:dyDescent="0.25">
      <c r="B20" s="345"/>
      <c r="D20" s="185">
        <v>3</v>
      </c>
      <c r="E20" s="4"/>
      <c r="F20" s="5" t="s">
        <v>4</v>
      </c>
      <c r="G20" s="296" t="s">
        <v>36</v>
      </c>
      <c r="H20" s="296"/>
      <c r="I20" s="5" t="s">
        <v>6</v>
      </c>
      <c r="J20" s="99" t="s">
        <v>24</v>
      </c>
      <c r="K20" s="99"/>
      <c r="L20" s="5" t="s">
        <v>4</v>
      </c>
      <c r="M20" s="99" t="s">
        <v>37</v>
      </c>
      <c r="N20" s="99"/>
      <c r="O20" s="5" t="s">
        <v>6</v>
      </c>
      <c r="P20" s="308" t="s">
        <v>7</v>
      </c>
      <c r="Q20" s="308"/>
      <c r="R20" s="5" t="s">
        <v>4</v>
      </c>
      <c r="S20" s="99" t="s">
        <v>38</v>
      </c>
      <c r="T20" s="99"/>
      <c r="U20" s="5" t="s">
        <v>6</v>
      </c>
      <c r="V20" s="102"/>
      <c r="W20" s="102"/>
      <c r="X20" s="5" t="s">
        <v>4</v>
      </c>
      <c r="Y20" s="99" t="s">
        <v>39</v>
      </c>
      <c r="Z20" s="99"/>
      <c r="AA20" s="5" t="s">
        <v>6</v>
      </c>
      <c r="AB20" s="99" t="s">
        <v>5</v>
      </c>
      <c r="AC20" s="99"/>
      <c r="AD20" s="32" t="s">
        <v>4</v>
      </c>
      <c r="AE20" s="100" t="s">
        <v>40</v>
      </c>
      <c r="AF20" s="101"/>
      <c r="AG20" s="32" t="s">
        <v>6</v>
      </c>
      <c r="AH20" s="99" t="s">
        <v>41</v>
      </c>
      <c r="AI20" s="99"/>
      <c r="AJ20" s="5" t="s">
        <v>4</v>
      </c>
      <c r="AK20" s="102" t="s">
        <v>42</v>
      </c>
      <c r="AL20" s="102"/>
      <c r="AM20" s="5" t="s">
        <v>6</v>
      </c>
      <c r="AN20" s="11"/>
      <c r="AO20" s="13"/>
      <c r="AP20" s="16"/>
      <c r="AQ20" s="7"/>
      <c r="AR20" s="133"/>
      <c r="AS20" s="133"/>
      <c r="AT20" s="7"/>
      <c r="AU20" s="8"/>
      <c r="AV20" s="4"/>
      <c r="AW20" s="33" t="s">
        <v>12</v>
      </c>
      <c r="AX20" s="33" t="s">
        <v>13</v>
      </c>
      <c r="AY20" s="33" t="s">
        <v>14</v>
      </c>
      <c r="AZ20" s="33" t="s">
        <v>15</v>
      </c>
      <c r="BA20" s="33" t="s">
        <v>16</v>
      </c>
    </row>
    <row r="21" spans="2:55" ht="18" customHeight="1" x14ac:dyDescent="0.25">
      <c r="B21" s="345"/>
      <c r="D21" s="185"/>
      <c r="E21" s="4"/>
      <c r="F21" s="165" t="s">
        <v>43</v>
      </c>
      <c r="G21" s="165"/>
      <c r="H21" s="165"/>
      <c r="I21" s="165"/>
      <c r="J21" s="135">
        <f>SUM(F25:H25)</f>
        <v>96</v>
      </c>
      <c r="K21" s="4"/>
      <c r="L21" s="298" t="s">
        <v>44</v>
      </c>
      <c r="M21" s="298"/>
      <c r="N21" s="298"/>
      <c r="O21" s="298"/>
      <c r="P21" s="135">
        <f>SUM(L25:N25)</f>
        <v>144</v>
      </c>
      <c r="Q21" s="4"/>
      <c r="R21" s="165" t="s">
        <v>45</v>
      </c>
      <c r="S21" s="165"/>
      <c r="T21" s="165"/>
      <c r="U21" s="165"/>
      <c r="V21" s="135">
        <f>SUM(R25:T25)+U23</f>
        <v>96</v>
      </c>
      <c r="W21" s="4"/>
      <c r="X21" s="165" t="s">
        <v>46</v>
      </c>
      <c r="Y21" s="165"/>
      <c r="Z21" s="165"/>
      <c r="AA21" s="165"/>
      <c r="AB21" s="135">
        <f>SUM(X25:Z25)</f>
        <v>144</v>
      </c>
      <c r="AC21" s="4"/>
      <c r="AD21" s="297" t="s">
        <v>47</v>
      </c>
      <c r="AE21" s="208"/>
      <c r="AF21" s="208"/>
      <c r="AG21" s="209"/>
      <c r="AH21" s="125">
        <f>SUM(AD25:AF25)</f>
        <v>144</v>
      </c>
      <c r="AI21" s="4"/>
      <c r="AJ21" s="299" t="s">
        <v>48</v>
      </c>
      <c r="AK21" s="300"/>
      <c r="AL21" s="300"/>
      <c r="AM21" s="301"/>
      <c r="AN21" s="135">
        <f>SUM(AJ25:AL25)</f>
        <v>96</v>
      </c>
      <c r="AO21" s="4"/>
      <c r="AP21" s="4"/>
      <c r="AQ21" s="184"/>
      <c r="AR21" s="184"/>
      <c r="AS21" s="184"/>
      <c r="AT21" s="184"/>
      <c r="AU21" s="105"/>
      <c r="AV21" s="4"/>
      <c r="AW21" s="149">
        <f>+F25+L25+R25+X25+AD25+AJ25+AQ25</f>
        <v>304</v>
      </c>
      <c r="AX21" s="149">
        <f>+G25+M25+S25+Y25+AE25+AK25+AR25</f>
        <v>160</v>
      </c>
      <c r="AY21" s="149">
        <f>+H25+N25+T25+Z25+AF25+AL25+AS25</f>
        <v>256</v>
      </c>
      <c r="AZ21" s="151">
        <f>SUM(AW21:AY25)+U23</f>
        <v>720</v>
      </c>
      <c r="BA21" s="151">
        <f>AZ21/48</f>
        <v>15</v>
      </c>
      <c r="BC21" s="57" t="str">
        <f>IF(AW21/16&gt;20,"ALERTA EXCEDE NÚMERO DE HORAS EN CONTACTO CON EL PROFESOR","HORAS EN CONTACTO CON EL DOCENTE SON ADECUADAS")</f>
        <v>HORAS EN CONTACTO CON EL DOCENTE SON ADECUADAS</v>
      </c>
    </row>
    <row r="22" spans="2:55" ht="27" customHeight="1" x14ac:dyDescent="0.25">
      <c r="B22" s="345"/>
      <c r="D22" s="185"/>
      <c r="E22" s="4"/>
      <c r="F22" s="165"/>
      <c r="G22" s="165"/>
      <c r="H22" s="165"/>
      <c r="I22" s="165"/>
      <c r="J22" s="135"/>
      <c r="K22" s="4"/>
      <c r="L22" s="298"/>
      <c r="M22" s="298"/>
      <c r="N22" s="298"/>
      <c r="O22" s="298"/>
      <c r="P22" s="135"/>
      <c r="Q22" s="4"/>
      <c r="R22" s="165"/>
      <c r="S22" s="165"/>
      <c r="T22" s="165"/>
      <c r="U22" s="165"/>
      <c r="V22" s="135"/>
      <c r="W22" s="4"/>
      <c r="X22" s="165"/>
      <c r="Y22" s="165"/>
      <c r="Z22" s="165"/>
      <c r="AA22" s="165"/>
      <c r="AB22" s="135"/>
      <c r="AC22" s="4"/>
      <c r="AD22" s="210"/>
      <c r="AE22" s="211"/>
      <c r="AF22" s="211"/>
      <c r="AG22" s="212"/>
      <c r="AH22" s="125"/>
      <c r="AI22" s="4"/>
      <c r="AJ22" s="302"/>
      <c r="AK22" s="303"/>
      <c r="AL22" s="303"/>
      <c r="AM22" s="304"/>
      <c r="AN22" s="135"/>
      <c r="AO22" s="4"/>
      <c r="AP22" s="4"/>
      <c r="AQ22" s="184"/>
      <c r="AR22" s="184"/>
      <c r="AS22" s="184"/>
      <c r="AT22" s="184"/>
      <c r="AU22" s="105"/>
      <c r="AV22" s="4"/>
      <c r="AW22" s="149"/>
      <c r="AX22" s="149"/>
      <c r="AY22" s="149"/>
      <c r="AZ22" s="151"/>
      <c r="BA22" s="151"/>
      <c r="BC22" s="57" t="str">
        <f>IF(AX21/16&gt;12,"ALERTA EXCEDE NÚMERO DE HORAS PRÁCTICO - EXPERIMENTAL","HORAS COMPONENTE PRÁCTICO - EXPERIMENTAL SON ADECUADAS")</f>
        <v>HORAS COMPONENTE PRÁCTICO - EXPERIMENTAL SON ADECUADAS</v>
      </c>
    </row>
    <row r="23" spans="2:55" ht="24" customHeight="1" x14ac:dyDescent="0.25">
      <c r="B23" s="345"/>
      <c r="D23" s="185"/>
      <c r="E23" s="4"/>
      <c r="F23" s="165"/>
      <c r="G23" s="165"/>
      <c r="H23" s="165"/>
      <c r="I23" s="165"/>
      <c r="J23" s="135"/>
      <c r="K23" s="4"/>
      <c r="L23" s="298"/>
      <c r="M23" s="298"/>
      <c r="N23" s="298"/>
      <c r="O23" s="298"/>
      <c r="P23" s="135"/>
      <c r="Q23" s="4"/>
      <c r="R23" s="165"/>
      <c r="S23" s="165"/>
      <c r="T23" s="165"/>
      <c r="U23" s="165"/>
      <c r="V23" s="135"/>
      <c r="W23" s="4"/>
      <c r="X23" s="165"/>
      <c r="Y23" s="165"/>
      <c r="Z23" s="165"/>
      <c r="AA23" s="165"/>
      <c r="AB23" s="135"/>
      <c r="AC23" s="4"/>
      <c r="AD23" s="213"/>
      <c r="AE23" s="214"/>
      <c r="AF23" s="214"/>
      <c r="AG23" s="215"/>
      <c r="AH23" s="125"/>
      <c r="AI23" s="4"/>
      <c r="AJ23" s="305"/>
      <c r="AK23" s="306"/>
      <c r="AL23" s="306"/>
      <c r="AM23" s="307"/>
      <c r="AN23" s="135"/>
      <c r="AO23" s="4"/>
      <c r="AP23" s="4"/>
      <c r="AQ23" s="184"/>
      <c r="AR23" s="184"/>
      <c r="AS23" s="184"/>
      <c r="AT23" s="184"/>
      <c r="AU23" s="105"/>
      <c r="AV23" s="4"/>
      <c r="AW23" s="149"/>
      <c r="AX23" s="149"/>
      <c r="AY23" s="149"/>
      <c r="AZ23" s="151"/>
      <c r="BA23" s="151"/>
      <c r="BC23" s="57" t="str">
        <f>IF(AX22&gt;720,"REVISAR","HORAS ADECUADAS")</f>
        <v>HORAS ADECUADAS</v>
      </c>
    </row>
    <row r="24" spans="2:55" ht="15" customHeight="1" x14ac:dyDescent="0.25">
      <c r="B24" s="345"/>
      <c r="D24" s="185"/>
      <c r="E24" s="4"/>
      <c r="F24" s="9" t="s">
        <v>12</v>
      </c>
      <c r="G24" s="9" t="s">
        <v>13</v>
      </c>
      <c r="H24" s="9" t="s">
        <v>14</v>
      </c>
      <c r="I24" s="9" t="s">
        <v>16</v>
      </c>
      <c r="J24" s="103" t="s">
        <v>23</v>
      </c>
      <c r="K24" s="4"/>
      <c r="L24" s="9" t="s">
        <v>12</v>
      </c>
      <c r="M24" s="9" t="s">
        <v>13</v>
      </c>
      <c r="N24" s="9" t="s">
        <v>14</v>
      </c>
      <c r="O24" s="9" t="s">
        <v>16</v>
      </c>
      <c r="P24" s="103" t="s">
        <v>23</v>
      </c>
      <c r="Q24" s="4"/>
      <c r="R24" s="9" t="s">
        <v>12</v>
      </c>
      <c r="S24" s="9" t="s">
        <v>13</v>
      </c>
      <c r="T24" s="9" t="s">
        <v>14</v>
      </c>
      <c r="U24" s="9" t="s">
        <v>16</v>
      </c>
      <c r="V24" s="103" t="s">
        <v>23</v>
      </c>
      <c r="W24" s="4"/>
      <c r="X24" s="9" t="s">
        <v>12</v>
      </c>
      <c r="Y24" s="9" t="s">
        <v>13</v>
      </c>
      <c r="Z24" s="9" t="s">
        <v>14</v>
      </c>
      <c r="AA24" s="9" t="s">
        <v>16</v>
      </c>
      <c r="AB24" s="103" t="s">
        <v>23</v>
      </c>
      <c r="AC24" s="4"/>
      <c r="AD24" s="33" t="s">
        <v>12</v>
      </c>
      <c r="AE24" s="33" t="s">
        <v>13</v>
      </c>
      <c r="AF24" s="33" t="s">
        <v>14</v>
      </c>
      <c r="AG24" s="33" t="s">
        <v>16</v>
      </c>
      <c r="AH24" s="161" t="s">
        <v>23</v>
      </c>
      <c r="AI24" s="4"/>
      <c r="AJ24" s="9" t="s">
        <v>12</v>
      </c>
      <c r="AK24" s="9" t="s">
        <v>13</v>
      </c>
      <c r="AL24" s="9" t="s">
        <v>14</v>
      </c>
      <c r="AM24" s="9" t="s">
        <v>16</v>
      </c>
      <c r="AN24" s="103" t="s">
        <v>23</v>
      </c>
      <c r="AO24" s="4"/>
      <c r="AP24" s="4"/>
      <c r="AQ24" s="62"/>
      <c r="AR24" s="62"/>
      <c r="AS24" s="62"/>
      <c r="AT24" s="62"/>
      <c r="AU24" s="183"/>
      <c r="AV24" s="4"/>
      <c r="AW24" s="149"/>
      <c r="AX24" s="149"/>
      <c r="AY24" s="149"/>
      <c r="AZ24" s="151"/>
      <c r="BA24" s="151"/>
    </row>
    <row r="25" spans="2:55" ht="15" customHeight="1" x14ac:dyDescent="0.25">
      <c r="B25" s="346"/>
      <c r="D25" s="185"/>
      <c r="E25" s="4"/>
      <c r="F25" s="67">
        <v>48</v>
      </c>
      <c r="G25" s="67">
        <v>16</v>
      </c>
      <c r="H25" s="67">
        <v>32</v>
      </c>
      <c r="I25" s="67">
        <f>J21/48</f>
        <v>2</v>
      </c>
      <c r="J25" s="103"/>
      <c r="K25" s="4"/>
      <c r="L25" s="67">
        <v>64</v>
      </c>
      <c r="M25" s="67">
        <v>32</v>
      </c>
      <c r="N25" s="67">
        <v>48</v>
      </c>
      <c r="O25" s="67">
        <f>P21/48</f>
        <v>3</v>
      </c>
      <c r="P25" s="103"/>
      <c r="Q25" s="4"/>
      <c r="R25" s="67">
        <v>48</v>
      </c>
      <c r="S25" s="67">
        <v>32</v>
      </c>
      <c r="T25" s="67">
        <v>16</v>
      </c>
      <c r="U25" s="67">
        <f>V21/48</f>
        <v>2</v>
      </c>
      <c r="V25" s="103"/>
      <c r="W25" s="4"/>
      <c r="X25" s="67">
        <v>48</v>
      </c>
      <c r="Y25" s="67">
        <v>32</v>
      </c>
      <c r="Z25" s="67">
        <v>64</v>
      </c>
      <c r="AA25" s="67">
        <f>AB21/48</f>
        <v>3</v>
      </c>
      <c r="AB25" s="103"/>
      <c r="AC25" s="4"/>
      <c r="AD25" s="67">
        <v>64</v>
      </c>
      <c r="AE25" s="67">
        <v>32</v>
      </c>
      <c r="AF25" s="67">
        <v>48</v>
      </c>
      <c r="AG25" s="67">
        <f>AH21/48</f>
        <v>3</v>
      </c>
      <c r="AH25" s="161"/>
      <c r="AI25" s="4"/>
      <c r="AJ25" s="67">
        <v>32</v>
      </c>
      <c r="AK25" s="67">
        <v>16</v>
      </c>
      <c r="AL25" s="67">
        <v>48</v>
      </c>
      <c r="AM25" s="67">
        <f>AN21/48</f>
        <v>2</v>
      </c>
      <c r="AN25" s="103"/>
      <c r="AO25" s="4"/>
      <c r="AP25" s="4"/>
      <c r="AQ25" s="10"/>
      <c r="AR25" s="10"/>
      <c r="AS25" s="10"/>
      <c r="AT25" s="10"/>
      <c r="AU25" s="183"/>
      <c r="AV25" s="4"/>
      <c r="AW25" s="149"/>
      <c r="AX25" s="149"/>
      <c r="AY25" s="149"/>
      <c r="AZ25" s="151"/>
      <c r="BA25" s="151"/>
    </row>
    <row r="26" spans="2:55" ht="9.75" customHeight="1" x14ac:dyDescent="0.25">
      <c r="B26" s="56"/>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2:55" ht="15" customHeight="1" x14ac:dyDescent="0.25">
      <c r="B27" s="339" t="s">
        <v>49</v>
      </c>
      <c r="D27" s="185">
        <v>4</v>
      </c>
      <c r="E27" s="4"/>
      <c r="F27" s="5" t="s">
        <v>4</v>
      </c>
      <c r="G27" s="99" t="s">
        <v>50</v>
      </c>
      <c r="H27" s="99"/>
      <c r="I27" s="5" t="s">
        <v>6</v>
      </c>
      <c r="J27" s="99" t="s">
        <v>5</v>
      </c>
      <c r="K27" s="99"/>
      <c r="L27" s="5" t="s">
        <v>4</v>
      </c>
      <c r="M27" s="99" t="s">
        <v>51</v>
      </c>
      <c r="N27" s="99"/>
      <c r="O27" s="5" t="s">
        <v>6</v>
      </c>
      <c r="P27" s="11"/>
      <c r="Q27" s="12"/>
      <c r="R27" s="5" t="s">
        <v>4</v>
      </c>
      <c r="S27" s="99" t="s">
        <v>52</v>
      </c>
      <c r="T27" s="99"/>
      <c r="U27" s="5" t="s">
        <v>6</v>
      </c>
      <c r="V27" s="99" t="s">
        <v>38</v>
      </c>
      <c r="W27" s="99"/>
      <c r="X27" s="5" t="s">
        <v>4</v>
      </c>
      <c r="Y27" s="99" t="s">
        <v>53</v>
      </c>
      <c r="Z27" s="99"/>
      <c r="AA27" s="5" t="s">
        <v>6</v>
      </c>
      <c r="AB27" s="11"/>
      <c r="AC27" s="12"/>
      <c r="AD27" s="5" t="s">
        <v>4</v>
      </c>
      <c r="AE27" s="99" t="s">
        <v>54</v>
      </c>
      <c r="AF27" s="99"/>
      <c r="AG27" s="5" t="s">
        <v>6</v>
      </c>
      <c r="AH27" s="11"/>
      <c r="AI27" s="12"/>
      <c r="AJ27" s="5" t="s">
        <v>4</v>
      </c>
      <c r="AK27" s="99" t="s">
        <v>55</v>
      </c>
      <c r="AL27" s="99"/>
      <c r="AM27" s="5" t="s">
        <v>6</v>
      </c>
      <c r="AN27" s="11"/>
      <c r="AO27" s="13"/>
      <c r="AP27" s="58"/>
      <c r="AQ27" s="106" t="s">
        <v>56</v>
      </c>
      <c r="AR27" s="107"/>
      <c r="AS27" s="107"/>
      <c r="AT27" s="107"/>
      <c r="AU27" s="108"/>
      <c r="AV27" s="4"/>
      <c r="AW27" s="33" t="s">
        <v>12</v>
      </c>
      <c r="AX27" s="33" t="s">
        <v>13</v>
      </c>
      <c r="AY27" s="33" t="s">
        <v>14</v>
      </c>
      <c r="AZ27" s="33" t="s">
        <v>15</v>
      </c>
      <c r="BA27" s="33" t="s">
        <v>16</v>
      </c>
    </row>
    <row r="28" spans="2:55" ht="15" customHeight="1" x14ac:dyDescent="0.25">
      <c r="B28" s="339"/>
      <c r="D28" s="185"/>
      <c r="E28" s="4"/>
      <c r="F28" s="285" t="s">
        <v>57</v>
      </c>
      <c r="G28" s="286"/>
      <c r="H28" s="286"/>
      <c r="I28" s="287"/>
      <c r="J28" s="135">
        <f>SUM(F32:H32)</f>
        <v>144</v>
      </c>
      <c r="K28" s="4"/>
      <c r="L28" s="258" t="s">
        <v>58</v>
      </c>
      <c r="M28" s="258"/>
      <c r="N28" s="258"/>
      <c r="O28" s="258"/>
      <c r="P28" s="135">
        <f>SUM(L32:N32)+O30</f>
        <v>144</v>
      </c>
      <c r="Q28" s="4"/>
      <c r="R28" s="134" t="s">
        <v>59</v>
      </c>
      <c r="S28" s="134"/>
      <c r="T28" s="134"/>
      <c r="U28" s="134"/>
      <c r="V28" s="135">
        <f>SUM(R32:T32)</f>
        <v>96</v>
      </c>
      <c r="W28" s="4"/>
      <c r="X28" s="136" t="s">
        <v>60</v>
      </c>
      <c r="Y28" s="137"/>
      <c r="Z28" s="137"/>
      <c r="AA28" s="138"/>
      <c r="AB28" s="135">
        <f>SUM(X32:Z32)</f>
        <v>96</v>
      </c>
      <c r="AC28" s="4"/>
      <c r="AD28" s="275" t="s">
        <v>61</v>
      </c>
      <c r="AE28" s="247"/>
      <c r="AF28" s="247"/>
      <c r="AG28" s="248"/>
      <c r="AH28" s="135">
        <f>SUM(AD32:AF32)</f>
        <v>96</v>
      </c>
      <c r="AI28" s="4"/>
      <c r="AJ28" s="276" t="s">
        <v>62</v>
      </c>
      <c r="AK28" s="277"/>
      <c r="AL28" s="277"/>
      <c r="AM28" s="278"/>
      <c r="AN28" s="135">
        <f>SUM(AJ32:AL32)</f>
        <v>144</v>
      </c>
      <c r="AO28" s="4"/>
      <c r="AP28" s="4"/>
      <c r="AQ28" s="145" t="s">
        <v>63</v>
      </c>
      <c r="AR28" s="145"/>
      <c r="AS28" s="145"/>
      <c r="AT28" s="145"/>
      <c r="AU28" s="145"/>
      <c r="AV28" s="4"/>
      <c r="AW28" s="149">
        <f>+F32+L32+R32+X32+AD32+AJ32+AQ32</f>
        <v>304</v>
      </c>
      <c r="AX28" s="149">
        <f>+G32+M32+S32+Y32+AE32+AK32+AR32</f>
        <v>192</v>
      </c>
      <c r="AY28" s="149">
        <f>+H32+N32+T32+Z32+AF32+AL32+AS32</f>
        <v>224</v>
      </c>
      <c r="AZ28" s="151">
        <f>SUM(AW28:AY32)+U30</f>
        <v>720</v>
      </c>
      <c r="BA28" s="151">
        <f>AZ28/48</f>
        <v>15</v>
      </c>
      <c r="BC28" s="57" t="str">
        <f>IF(AW28/16&gt;20,"ALERTA EXCEDE NÚMERO DE HORAS EN CONTACTO CON EL PROFESOR","HORAS EN CONTACTO CON EL DOCENTE SON ADECUADAS")</f>
        <v>HORAS EN CONTACTO CON EL DOCENTE SON ADECUADAS</v>
      </c>
    </row>
    <row r="29" spans="2:55" ht="21" customHeight="1" x14ac:dyDescent="0.25">
      <c r="B29" s="339"/>
      <c r="D29" s="185"/>
      <c r="E29" s="4"/>
      <c r="F29" s="288"/>
      <c r="G29" s="289"/>
      <c r="H29" s="289"/>
      <c r="I29" s="290"/>
      <c r="J29" s="135"/>
      <c r="K29" s="4"/>
      <c r="L29" s="258"/>
      <c r="M29" s="258"/>
      <c r="N29" s="258"/>
      <c r="O29" s="258"/>
      <c r="P29" s="135"/>
      <c r="Q29" s="4"/>
      <c r="R29" s="134"/>
      <c r="S29" s="134"/>
      <c r="T29" s="134"/>
      <c r="U29" s="134"/>
      <c r="V29" s="135"/>
      <c r="W29" s="4"/>
      <c r="X29" s="139"/>
      <c r="Y29" s="140"/>
      <c r="Z29" s="140"/>
      <c r="AA29" s="141"/>
      <c r="AB29" s="135"/>
      <c r="AC29" s="4"/>
      <c r="AD29" s="249"/>
      <c r="AE29" s="250"/>
      <c r="AF29" s="250"/>
      <c r="AG29" s="251"/>
      <c r="AH29" s="135"/>
      <c r="AI29" s="4"/>
      <c r="AJ29" s="279"/>
      <c r="AK29" s="280"/>
      <c r="AL29" s="280"/>
      <c r="AM29" s="281"/>
      <c r="AN29" s="135"/>
      <c r="AO29" s="4"/>
      <c r="AP29" s="4"/>
      <c r="AQ29" s="145"/>
      <c r="AR29" s="145"/>
      <c r="AS29" s="145"/>
      <c r="AT29" s="145"/>
      <c r="AU29" s="145"/>
      <c r="AV29" s="4"/>
      <c r="AW29" s="149"/>
      <c r="AX29" s="149"/>
      <c r="AY29" s="149"/>
      <c r="AZ29" s="151"/>
      <c r="BA29" s="151"/>
      <c r="BC29" s="57" t="str">
        <f>IF(AX28/16&gt;12,"ALERTA EXCEDE NÚMERO DE HORAS PRÁCTICO - EXPERIMENTAL","HORAS COMPONENTE PRÁCTICO - EXPERIMENTAL SON ADECUADAS")</f>
        <v>HORAS COMPONENTE PRÁCTICO - EXPERIMENTAL SON ADECUADAS</v>
      </c>
    </row>
    <row r="30" spans="2:55" ht="24.75" customHeight="1" x14ac:dyDescent="0.25">
      <c r="B30" s="339"/>
      <c r="D30" s="185"/>
      <c r="E30" s="4"/>
      <c r="F30" s="291"/>
      <c r="G30" s="292"/>
      <c r="H30" s="292"/>
      <c r="I30" s="293"/>
      <c r="J30" s="135"/>
      <c r="K30" s="4"/>
      <c r="L30" s="258"/>
      <c r="M30" s="258"/>
      <c r="N30" s="258"/>
      <c r="O30" s="258"/>
      <c r="P30" s="135"/>
      <c r="Q30" s="4"/>
      <c r="R30" s="134"/>
      <c r="S30" s="134"/>
      <c r="T30" s="134"/>
      <c r="U30" s="134"/>
      <c r="V30" s="135"/>
      <c r="W30" s="4"/>
      <c r="X30" s="142"/>
      <c r="Y30" s="143"/>
      <c r="Z30" s="143"/>
      <c r="AA30" s="144"/>
      <c r="AB30" s="135"/>
      <c r="AC30" s="4"/>
      <c r="AD30" s="252"/>
      <c r="AE30" s="253"/>
      <c r="AF30" s="253"/>
      <c r="AG30" s="254"/>
      <c r="AH30" s="135"/>
      <c r="AI30" s="4"/>
      <c r="AJ30" s="282"/>
      <c r="AK30" s="283"/>
      <c r="AL30" s="283"/>
      <c r="AM30" s="284"/>
      <c r="AN30" s="135"/>
      <c r="AO30" s="4"/>
      <c r="AP30" s="4"/>
      <c r="AQ30" s="145"/>
      <c r="AR30" s="145"/>
      <c r="AS30" s="145"/>
      <c r="AT30" s="145"/>
      <c r="AU30" s="145"/>
      <c r="AV30" s="4"/>
      <c r="AW30" s="149"/>
      <c r="AX30" s="149"/>
      <c r="AY30" s="149"/>
      <c r="AZ30" s="151"/>
      <c r="BA30" s="151"/>
      <c r="BC30" s="57" t="str">
        <f>IF(AX29&gt;720,"REVISAR","HORAS ADECUADAS")</f>
        <v>HORAS ADECUADAS</v>
      </c>
    </row>
    <row r="31" spans="2:55" ht="15" customHeight="1" x14ac:dyDescent="0.25">
      <c r="B31" s="339"/>
      <c r="D31" s="185"/>
      <c r="E31" s="4"/>
      <c r="F31" s="9" t="s">
        <v>12</v>
      </c>
      <c r="G31" s="9" t="s">
        <v>13</v>
      </c>
      <c r="H31" s="9" t="s">
        <v>14</v>
      </c>
      <c r="I31" s="9" t="s">
        <v>16</v>
      </c>
      <c r="J31" s="103" t="s">
        <v>23</v>
      </c>
      <c r="K31" s="4"/>
      <c r="L31" s="9" t="s">
        <v>12</v>
      </c>
      <c r="M31" s="9" t="s">
        <v>13</v>
      </c>
      <c r="N31" s="9" t="s">
        <v>14</v>
      </c>
      <c r="O31" s="9" t="s">
        <v>16</v>
      </c>
      <c r="P31" s="103" t="s">
        <v>23</v>
      </c>
      <c r="Q31" s="4"/>
      <c r="R31" s="9" t="s">
        <v>12</v>
      </c>
      <c r="S31" s="9" t="s">
        <v>13</v>
      </c>
      <c r="T31" s="9" t="s">
        <v>14</v>
      </c>
      <c r="U31" s="9" t="s">
        <v>16</v>
      </c>
      <c r="V31" s="103" t="s">
        <v>23</v>
      </c>
      <c r="W31" s="4"/>
      <c r="X31" s="9" t="s">
        <v>12</v>
      </c>
      <c r="Y31" s="9" t="s">
        <v>13</v>
      </c>
      <c r="Z31" s="9" t="s">
        <v>14</v>
      </c>
      <c r="AA31" s="9" t="s">
        <v>16</v>
      </c>
      <c r="AB31" s="103" t="s">
        <v>23</v>
      </c>
      <c r="AC31" s="4"/>
      <c r="AD31" s="9" t="s">
        <v>12</v>
      </c>
      <c r="AE31" s="9" t="s">
        <v>13</v>
      </c>
      <c r="AF31" s="9" t="s">
        <v>14</v>
      </c>
      <c r="AG31" s="9" t="s">
        <v>16</v>
      </c>
      <c r="AH31" s="103" t="s">
        <v>23</v>
      </c>
      <c r="AI31" s="4"/>
      <c r="AJ31" s="9" t="s">
        <v>12</v>
      </c>
      <c r="AK31" s="9" t="s">
        <v>13</v>
      </c>
      <c r="AL31" s="9" t="s">
        <v>14</v>
      </c>
      <c r="AM31" s="9" t="s">
        <v>16</v>
      </c>
      <c r="AN31" s="103" t="s">
        <v>23</v>
      </c>
      <c r="AO31" s="4"/>
      <c r="AP31" s="4"/>
      <c r="AQ31" s="62"/>
      <c r="AR31" s="62"/>
      <c r="AS31" s="62"/>
      <c r="AT31" s="62"/>
      <c r="AU31" s="183"/>
      <c r="AV31" s="4"/>
      <c r="AW31" s="149"/>
      <c r="AX31" s="149"/>
      <c r="AY31" s="149"/>
      <c r="AZ31" s="151"/>
      <c r="BA31" s="151"/>
    </row>
    <row r="32" spans="2:55" ht="15" customHeight="1" x14ac:dyDescent="0.25">
      <c r="B32" s="339"/>
      <c r="D32" s="185"/>
      <c r="E32" s="4"/>
      <c r="F32" s="67">
        <v>64</v>
      </c>
      <c r="G32" s="67">
        <v>32</v>
      </c>
      <c r="H32" s="67">
        <v>48</v>
      </c>
      <c r="I32" s="67">
        <f>J28/48</f>
        <v>3</v>
      </c>
      <c r="J32" s="103"/>
      <c r="K32" s="4"/>
      <c r="L32" s="67">
        <v>48</v>
      </c>
      <c r="M32" s="67">
        <v>32</v>
      </c>
      <c r="N32" s="67">
        <v>64</v>
      </c>
      <c r="O32" s="67">
        <f>P28/48</f>
        <v>3</v>
      </c>
      <c r="P32" s="103"/>
      <c r="Q32" s="4"/>
      <c r="R32" s="67">
        <v>32</v>
      </c>
      <c r="S32" s="67">
        <v>32</v>
      </c>
      <c r="T32" s="67">
        <v>32</v>
      </c>
      <c r="U32" s="67">
        <f>V28/48</f>
        <v>2</v>
      </c>
      <c r="V32" s="103"/>
      <c r="W32" s="4"/>
      <c r="X32" s="67">
        <v>48</v>
      </c>
      <c r="Y32" s="67">
        <v>32</v>
      </c>
      <c r="Z32" s="67">
        <v>16</v>
      </c>
      <c r="AA32" s="67">
        <f>AB28/48</f>
        <v>2</v>
      </c>
      <c r="AB32" s="103"/>
      <c r="AC32" s="4"/>
      <c r="AD32" s="67">
        <v>48</v>
      </c>
      <c r="AE32" s="67">
        <v>32</v>
      </c>
      <c r="AF32" s="67">
        <v>16</v>
      </c>
      <c r="AG32" s="67">
        <f>AH28/48</f>
        <v>2</v>
      </c>
      <c r="AH32" s="103"/>
      <c r="AI32" s="4"/>
      <c r="AJ32" s="67">
        <v>64</v>
      </c>
      <c r="AK32" s="67">
        <v>32</v>
      </c>
      <c r="AL32" s="67">
        <v>48</v>
      </c>
      <c r="AM32" s="67">
        <f>AN28/48</f>
        <v>3</v>
      </c>
      <c r="AN32" s="103"/>
      <c r="AO32" s="4"/>
      <c r="AP32" s="4"/>
      <c r="AQ32" s="10"/>
      <c r="AR32" s="10"/>
      <c r="AS32" s="10"/>
      <c r="AT32" s="10"/>
      <c r="AU32" s="183"/>
      <c r="AV32" s="4"/>
      <c r="AW32" s="149"/>
      <c r="AX32" s="149"/>
      <c r="AY32" s="149"/>
      <c r="AZ32" s="151"/>
      <c r="BA32" s="151"/>
    </row>
    <row r="33" spans="2:55" ht="8.25" customHeight="1" x14ac:dyDescent="0.25">
      <c r="B33" s="339"/>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2:55" ht="15" customHeight="1" x14ac:dyDescent="0.25">
      <c r="B34" s="339"/>
      <c r="D34" s="185">
        <v>5</v>
      </c>
      <c r="E34" s="4"/>
      <c r="F34" s="5" t="s">
        <v>4</v>
      </c>
      <c r="G34" s="102" t="s">
        <v>64</v>
      </c>
      <c r="H34" s="102"/>
      <c r="I34" s="5" t="s">
        <v>6</v>
      </c>
      <c r="J34" s="6"/>
      <c r="K34" s="4"/>
      <c r="L34" s="5" t="s">
        <v>4</v>
      </c>
      <c r="M34" s="99" t="s">
        <v>65</v>
      </c>
      <c r="N34" s="99"/>
      <c r="O34" s="5" t="s">
        <v>6</v>
      </c>
      <c r="P34" s="6"/>
      <c r="Q34" s="4"/>
      <c r="R34" s="5" t="s">
        <v>4</v>
      </c>
      <c r="S34" s="99" t="s">
        <v>66</v>
      </c>
      <c r="T34" s="99"/>
      <c r="U34" s="5" t="s">
        <v>6</v>
      </c>
      <c r="V34" s="6"/>
      <c r="W34" s="4"/>
      <c r="X34" s="5" t="s">
        <v>4</v>
      </c>
      <c r="Y34" s="99" t="s">
        <v>67</v>
      </c>
      <c r="Z34" s="99"/>
      <c r="AA34" s="5" t="s">
        <v>6</v>
      </c>
      <c r="AB34" s="6"/>
      <c r="AC34" s="4"/>
      <c r="AD34" s="5" t="s">
        <v>4</v>
      </c>
      <c r="AE34" s="99" t="s">
        <v>68</v>
      </c>
      <c r="AF34" s="99"/>
      <c r="AG34" s="5" t="s">
        <v>6</v>
      </c>
      <c r="AH34" s="6"/>
      <c r="AI34" s="4"/>
      <c r="AJ34" s="32" t="s">
        <v>4</v>
      </c>
      <c r="AK34" s="99" t="s">
        <v>69</v>
      </c>
      <c r="AL34" s="99"/>
      <c r="AM34" s="32" t="s">
        <v>6</v>
      </c>
      <c r="AN34" s="35"/>
      <c r="AO34" s="4"/>
      <c r="AP34" s="4"/>
      <c r="AQ34" s="106" t="s">
        <v>56</v>
      </c>
      <c r="AR34" s="107"/>
      <c r="AS34" s="107"/>
      <c r="AT34" s="107"/>
      <c r="AU34" s="108"/>
      <c r="AV34" s="4"/>
      <c r="AW34" s="33" t="s">
        <v>12</v>
      </c>
      <c r="AX34" s="33" t="s">
        <v>13</v>
      </c>
      <c r="AY34" s="33" t="s">
        <v>14</v>
      </c>
      <c r="AZ34" s="33" t="s">
        <v>15</v>
      </c>
      <c r="BA34" s="33" t="s">
        <v>16</v>
      </c>
    </row>
    <row r="35" spans="2:55" ht="20.25" customHeight="1" x14ac:dyDescent="0.25">
      <c r="B35" s="339"/>
      <c r="D35" s="185"/>
      <c r="E35" s="4"/>
      <c r="F35" s="294" t="s">
        <v>70</v>
      </c>
      <c r="G35" s="294"/>
      <c r="H35" s="294"/>
      <c r="I35" s="294"/>
      <c r="J35" s="135">
        <f>SUM(F39:H39)</f>
        <v>96</v>
      </c>
      <c r="K35" s="4"/>
      <c r="L35" s="258" t="s">
        <v>71</v>
      </c>
      <c r="M35" s="258"/>
      <c r="N35" s="258"/>
      <c r="O35" s="258"/>
      <c r="P35" s="135">
        <f>SUM(L39:N39)+O37</f>
        <v>144</v>
      </c>
      <c r="Q35" s="4"/>
      <c r="R35" s="295" t="s">
        <v>72</v>
      </c>
      <c r="S35" s="226"/>
      <c r="T35" s="226"/>
      <c r="U35" s="227"/>
      <c r="V35" s="135">
        <f>SUM(R39:T39)</f>
        <v>144</v>
      </c>
      <c r="W35" s="4"/>
      <c r="X35" s="285" t="s">
        <v>73</v>
      </c>
      <c r="Y35" s="286"/>
      <c r="Z35" s="286"/>
      <c r="AA35" s="287"/>
      <c r="AB35" s="135">
        <f>SUM(X39:Z39)</f>
        <v>144</v>
      </c>
      <c r="AC35" s="4"/>
      <c r="AD35" s="265" t="s">
        <v>74</v>
      </c>
      <c r="AE35" s="191"/>
      <c r="AF35" s="191"/>
      <c r="AG35" s="192"/>
      <c r="AH35" s="135">
        <f>SUM(AD39:AF39)</f>
        <v>96</v>
      </c>
      <c r="AI35" s="4"/>
      <c r="AJ35" s="266" t="s">
        <v>75</v>
      </c>
      <c r="AK35" s="267"/>
      <c r="AL35" s="267"/>
      <c r="AM35" s="268"/>
      <c r="AN35" s="125">
        <f>SUM(AJ39:AL39)</f>
        <v>96</v>
      </c>
      <c r="AO35" s="4"/>
      <c r="AP35" s="4"/>
      <c r="AQ35" s="145" t="s">
        <v>76</v>
      </c>
      <c r="AR35" s="145"/>
      <c r="AS35" s="145"/>
      <c r="AT35" s="145"/>
      <c r="AU35" s="145"/>
      <c r="AV35" s="4"/>
      <c r="AW35" s="149">
        <f>+F39+L39+R39+X39+AD39+AJ39+AQ39</f>
        <v>288</v>
      </c>
      <c r="AX35" s="149">
        <f>+G39+M39+S39+Y39+AE39+AK39+AR39</f>
        <v>176</v>
      </c>
      <c r="AY35" s="149">
        <f>+H39+N39+T39+Z39+AF39+AL39+AS39</f>
        <v>256</v>
      </c>
      <c r="AZ35" s="151">
        <f>SUM(AW35:AY39)+U37</f>
        <v>720</v>
      </c>
      <c r="BA35" s="151">
        <f>AZ35/48</f>
        <v>15</v>
      </c>
      <c r="BC35" s="57" t="str">
        <f>IF(AW35/16&gt;20,"ALERTA EXCEDE NÚMERO DE HORAS EN CONTACTO CON EL PROFESOR","HORAS EN CONTACTO CON EL DOCENTE SON ADECUADAS")</f>
        <v>HORAS EN CONTACTO CON EL DOCENTE SON ADECUADAS</v>
      </c>
    </row>
    <row r="36" spans="2:55" ht="24" customHeight="1" x14ac:dyDescent="0.25">
      <c r="B36" s="339"/>
      <c r="D36" s="185"/>
      <c r="E36" s="4"/>
      <c r="F36" s="294"/>
      <c r="G36" s="294"/>
      <c r="H36" s="294"/>
      <c r="I36" s="294"/>
      <c r="J36" s="135"/>
      <c r="K36" s="4"/>
      <c r="L36" s="258"/>
      <c r="M36" s="258"/>
      <c r="N36" s="258"/>
      <c r="O36" s="258"/>
      <c r="P36" s="135"/>
      <c r="Q36" s="4"/>
      <c r="R36" s="228"/>
      <c r="S36" s="229"/>
      <c r="T36" s="229"/>
      <c r="U36" s="230"/>
      <c r="V36" s="135"/>
      <c r="W36" s="4"/>
      <c r="X36" s="288"/>
      <c r="Y36" s="289"/>
      <c r="Z36" s="289"/>
      <c r="AA36" s="290"/>
      <c r="AB36" s="135"/>
      <c r="AC36" s="4"/>
      <c r="AD36" s="198"/>
      <c r="AE36" s="199"/>
      <c r="AF36" s="199"/>
      <c r="AG36" s="200"/>
      <c r="AH36" s="135"/>
      <c r="AI36" s="4"/>
      <c r="AJ36" s="269"/>
      <c r="AK36" s="270"/>
      <c r="AL36" s="270"/>
      <c r="AM36" s="271"/>
      <c r="AN36" s="125"/>
      <c r="AO36" s="4"/>
      <c r="AP36" s="4"/>
      <c r="AQ36" s="145"/>
      <c r="AR36" s="145"/>
      <c r="AS36" s="145"/>
      <c r="AT36" s="145"/>
      <c r="AU36" s="145"/>
      <c r="AV36" s="4"/>
      <c r="AW36" s="149"/>
      <c r="AX36" s="149"/>
      <c r="AY36" s="149"/>
      <c r="AZ36" s="151"/>
      <c r="BA36" s="151"/>
      <c r="BC36" s="57" t="str">
        <f>IF(AX35/16&gt;12,"ALERTA EXCEDE NÚMERO DE HORAS PRÁCTICO - EXPERIMENTAL","HORAS COMPONENTE PRÁCTICO - EXPERIMENTAL SON ADECUADAS")</f>
        <v>HORAS COMPONENTE PRÁCTICO - EXPERIMENTAL SON ADECUADAS</v>
      </c>
    </row>
    <row r="37" spans="2:55" ht="29.25" customHeight="1" x14ac:dyDescent="0.25">
      <c r="B37" s="339"/>
      <c r="D37" s="185"/>
      <c r="E37" s="4"/>
      <c r="F37" s="294"/>
      <c r="G37" s="294"/>
      <c r="H37" s="294"/>
      <c r="I37" s="294"/>
      <c r="J37" s="135"/>
      <c r="K37" s="4"/>
      <c r="L37" s="258"/>
      <c r="M37" s="258"/>
      <c r="N37" s="258"/>
      <c r="O37" s="258"/>
      <c r="P37" s="135"/>
      <c r="Q37" s="4"/>
      <c r="R37" s="231"/>
      <c r="S37" s="232"/>
      <c r="T37" s="232"/>
      <c r="U37" s="233"/>
      <c r="V37" s="135"/>
      <c r="W37" s="4"/>
      <c r="X37" s="291"/>
      <c r="Y37" s="292"/>
      <c r="Z37" s="292"/>
      <c r="AA37" s="293"/>
      <c r="AB37" s="135"/>
      <c r="AC37" s="4"/>
      <c r="AD37" s="193"/>
      <c r="AE37" s="194"/>
      <c r="AF37" s="194"/>
      <c r="AG37" s="195"/>
      <c r="AH37" s="135"/>
      <c r="AI37" s="4"/>
      <c r="AJ37" s="272"/>
      <c r="AK37" s="273"/>
      <c r="AL37" s="273"/>
      <c r="AM37" s="274"/>
      <c r="AN37" s="125"/>
      <c r="AO37" s="4"/>
      <c r="AP37" s="4"/>
      <c r="AQ37" s="145"/>
      <c r="AR37" s="145"/>
      <c r="AS37" s="145"/>
      <c r="AT37" s="145"/>
      <c r="AU37" s="145"/>
      <c r="AV37" s="4"/>
      <c r="AW37" s="149"/>
      <c r="AX37" s="149"/>
      <c r="AY37" s="149"/>
      <c r="AZ37" s="151"/>
      <c r="BA37" s="151"/>
      <c r="BC37" s="57" t="str">
        <f>IF(AX36&gt;720,"REVISAR","HORAS ADECUADAS")</f>
        <v>HORAS ADECUADAS</v>
      </c>
    </row>
    <row r="38" spans="2:55" ht="15" customHeight="1" x14ac:dyDescent="0.25">
      <c r="B38" s="339"/>
      <c r="D38" s="185"/>
      <c r="E38" s="4"/>
      <c r="F38" s="9" t="s">
        <v>12</v>
      </c>
      <c r="G38" s="9" t="s">
        <v>13</v>
      </c>
      <c r="H38" s="9" t="s">
        <v>14</v>
      </c>
      <c r="I38" s="9" t="s">
        <v>16</v>
      </c>
      <c r="J38" s="103" t="s">
        <v>23</v>
      </c>
      <c r="K38" s="4"/>
      <c r="L38" s="9" t="s">
        <v>12</v>
      </c>
      <c r="M38" s="9" t="s">
        <v>13</v>
      </c>
      <c r="N38" s="9" t="s">
        <v>14</v>
      </c>
      <c r="O38" s="9" t="s">
        <v>16</v>
      </c>
      <c r="P38" s="103" t="s">
        <v>23</v>
      </c>
      <c r="Q38" s="4"/>
      <c r="R38" s="9" t="s">
        <v>12</v>
      </c>
      <c r="S38" s="9" t="s">
        <v>13</v>
      </c>
      <c r="T38" s="9" t="s">
        <v>14</v>
      </c>
      <c r="U38" s="9" t="s">
        <v>16</v>
      </c>
      <c r="V38" s="103" t="s">
        <v>23</v>
      </c>
      <c r="W38" s="4"/>
      <c r="X38" s="9" t="s">
        <v>12</v>
      </c>
      <c r="Y38" s="9" t="s">
        <v>13</v>
      </c>
      <c r="Z38" s="9" t="s">
        <v>14</v>
      </c>
      <c r="AA38" s="9" t="s">
        <v>16</v>
      </c>
      <c r="AB38" s="103" t="s">
        <v>23</v>
      </c>
      <c r="AC38" s="4"/>
      <c r="AD38" s="9" t="s">
        <v>12</v>
      </c>
      <c r="AE38" s="9" t="s">
        <v>13</v>
      </c>
      <c r="AF38" s="9" t="s">
        <v>14</v>
      </c>
      <c r="AG38" s="9" t="s">
        <v>16</v>
      </c>
      <c r="AH38" s="103" t="s">
        <v>23</v>
      </c>
      <c r="AI38" s="4"/>
      <c r="AJ38" s="33" t="s">
        <v>12</v>
      </c>
      <c r="AK38" s="33" t="s">
        <v>13</v>
      </c>
      <c r="AL38" s="33" t="s">
        <v>14</v>
      </c>
      <c r="AM38" s="33" t="s">
        <v>16</v>
      </c>
      <c r="AN38" s="161" t="s">
        <v>23</v>
      </c>
      <c r="AO38" s="4"/>
      <c r="AP38" s="4"/>
      <c r="AQ38" s="62"/>
      <c r="AR38" s="62"/>
      <c r="AS38" s="62"/>
      <c r="AT38" s="62"/>
      <c r="AU38" s="183"/>
      <c r="AV38" s="4"/>
      <c r="AW38" s="149"/>
      <c r="AX38" s="149"/>
      <c r="AY38" s="149"/>
      <c r="AZ38" s="151"/>
      <c r="BA38" s="151"/>
    </row>
    <row r="39" spans="2:55" ht="15" customHeight="1" x14ac:dyDescent="0.25">
      <c r="B39" s="339"/>
      <c r="D39" s="185"/>
      <c r="E39" s="4"/>
      <c r="F39" s="67">
        <v>32</v>
      </c>
      <c r="G39" s="67">
        <v>16</v>
      </c>
      <c r="H39" s="67">
        <v>48</v>
      </c>
      <c r="I39" s="67">
        <f>J35/48</f>
        <v>2</v>
      </c>
      <c r="J39" s="103"/>
      <c r="K39" s="4"/>
      <c r="L39" s="67">
        <v>48</v>
      </c>
      <c r="M39" s="67">
        <v>32</v>
      </c>
      <c r="N39" s="67">
        <v>64</v>
      </c>
      <c r="O39" s="67">
        <v>3</v>
      </c>
      <c r="P39" s="103"/>
      <c r="Q39" s="4"/>
      <c r="R39" s="67">
        <v>64</v>
      </c>
      <c r="S39" s="67">
        <v>32</v>
      </c>
      <c r="T39" s="67">
        <v>48</v>
      </c>
      <c r="U39" s="67">
        <f>V35/48</f>
        <v>3</v>
      </c>
      <c r="V39" s="103"/>
      <c r="W39" s="4"/>
      <c r="X39" s="67">
        <v>48</v>
      </c>
      <c r="Y39" s="67">
        <v>32</v>
      </c>
      <c r="Z39" s="67">
        <v>64</v>
      </c>
      <c r="AA39" s="67">
        <f>AB35/48</f>
        <v>3</v>
      </c>
      <c r="AB39" s="103"/>
      <c r="AC39" s="4"/>
      <c r="AD39" s="67">
        <v>48</v>
      </c>
      <c r="AE39" s="67">
        <v>32</v>
      </c>
      <c r="AF39" s="67">
        <v>16</v>
      </c>
      <c r="AG39" s="67">
        <f>AH35/48</f>
        <v>2</v>
      </c>
      <c r="AH39" s="103"/>
      <c r="AI39" s="4"/>
      <c r="AJ39" s="67">
        <v>48</v>
      </c>
      <c r="AK39" s="67">
        <v>32</v>
      </c>
      <c r="AL39" s="67">
        <v>16</v>
      </c>
      <c r="AM39" s="67">
        <f>AN35/48</f>
        <v>2</v>
      </c>
      <c r="AN39" s="161"/>
      <c r="AO39" s="4"/>
      <c r="AP39" s="4"/>
      <c r="AQ39" s="10"/>
      <c r="AR39" s="10"/>
      <c r="AS39" s="10"/>
      <c r="AT39" s="10"/>
      <c r="AU39" s="183"/>
      <c r="AV39" s="4"/>
      <c r="AW39" s="149"/>
      <c r="AX39" s="149"/>
      <c r="AY39" s="149"/>
      <c r="AZ39" s="151"/>
      <c r="BA39" s="151"/>
    </row>
    <row r="40" spans="2:55" ht="8.25" customHeight="1" x14ac:dyDescent="0.25">
      <c r="B40" s="339"/>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2:55" ht="15" customHeight="1" x14ac:dyDescent="0.25">
      <c r="B41" s="339"/>
      <c r="D41" s="185">
        <v>6</v>
      </c>
      <c r="E41" s="4"/>
      <c r="F41" s="5" t="s">
        <v>4</v>
      </c>
      <c r="G41" s="99" t="s">
        <v>77</v>
      </c>
      <c r="H41" s="99"/>
      <c r="I41" s="5" t="s">
        <v>6</v>
      </c>
      <c r="J41" s="99" t="s">
        <v>52</v>
      </c>
      <c r="K41" s="99"/>
      <c r="L41" s="5" t="s">
        <v>4</v>
      </c>
      <c r="M41" s="99" t="s">
        <v>78</v>
      </c>
      <c r="N41" s="99"/>
      <c r="O41" s="5" t="s">
        <v>6</v>
      </c>
      <c r="P41" s="11"/>
      <c r="Q41" s="4"/>
      <c r="R41" s="5" t="s">
        <v>4</v>
      </c>
      <c r="S41" s="99" t="s">
        <v>79</v>
      </c>
      <c r="T41" s="99"/>
      <c r="U41" s="5" t="s">
        <v>6</v>
      </c>
      <c r="V41" s="11"/>
      <c r="W41" s="12"/>
      <c r="X41" s="5" t="s">
        <v>4</v>
      </c>
      <c r="Y41" s="99" t="s">
        <v>80</v>
      </c>
      <c r="Z41" s="99"/>
      <c r="AA41" s="5" t="s">
        <v>6</v>
      </c>
      <c r="AB41" s="99" t="s">
        <v>39</v>
      </c>
      <c r="AC41" s="99"/>
      <c r="AD41" s="5" t="s">
        <v>4</v>
      </c>
      <c r="AE41" s="99" t="s">
        <v>81</v>
      </c>
      <c r="AF41" s="99"/>
      <c r="AG41" s="5" t="s">
        <v>6</v>
      </c>
      <c r="AH41" s="99" t="s">
        <v>39</v>
      </c>
      <c r="AI41" s="99"/>
      <c r="AJ41" s="5" t="s">
        <v>4</v>
      </c>
      <c r="AK41" s="99" t="s">
        <v>82</v>
      </c>
      <c r="AL41" s="99"/>
      <c r="AM41" s="5" t="s">
        <v>6</v>
      </c>
      <c r="AN41" s="11"/>
      <c r="AO41" s="13"/>
      <c r="AP41" s="16"/>
      <c r="AQ41" s="104"/>
      <c r="AR41" s="104"/>
      <c r="AS41" s="104"/>
      <c r="AT41" s="104"/>
      <c r="AU41" s="104"/>
      <c r="AV41" s="4"/>
      <c r="AW41" s="33" t="s">
        <v>12</v>
      </c>
      <c r="AX41" s="33" t="s">
        <v>13</v>
      </c>
      <c r="AY41" s="33" t="s">
        <v>14</v>
      </c>
      <c r="AZ41" s="33" t="s">
        <v>15</v>
      </c>
      <c r="BA41" s="33" t="s">
        <v>16</v>
      </c>
    </row>
    <row r="42" spans="2:55" ht="15" customHeight="1" x14ac:dyDescent="0.25">
      <c r="B42" s="339"/>
      <c r="D42" s="185"/>
      <c r="E42" s="4"/>
      <c r="F42" s="201" t="s">
        <v>83</v>
      </c>
      <c r="G42" s="201"/>
      <c r="H42" s="201"/>
      <c r="I42" s="202"/>
      <c r="J42" s="135">
        <f>SUM(F46:H46)</f>
        <v>96</v>
      </c>
      <c r="K42" s="4"/>
      <c r="L42" s="259" t="s">
        <v>84</v>
      </c>
      <c r="M42" s="260"/>
      <c r="N42" s="260"/>
      <c r="O42" s="261"/>
      <c r="P42" s="135">
        <f>SUM(L46:N46)+O44</f>
        <v>144</v>
      </c>
      <c r="Q42" s="4"/>
      <c r="R42" s="246" t="s">
        <v>85</v>
      </c>
      <c r="S42" s="247"/>
      <c r="T42" s="247"/>
      <c r="U42" s="248"/>
      <c r="V42" s="135">
        <f>SUM(R46:T46)+U44</f>
        <v>96</v>
      </c>
      <c r="W42" s="4"/>
      <c r="X42" s="207" t="s">
        <v>86</v>
      </c>
      <c r="Y42" s="208"/>
      <c r="Z42" s="208"/>
      <c r="AA42" s="209"/>
      <c r="AB42" s="135">
        <f>SUM(X46:Z46)</f>
        <v>144</v>
      </c>
      <c r="AC42" s="4"/>
      <c r="AD42" s="207" t="s">
        <v>87</v>
      </c>
      <c r="AE42" s="208"/>
      <c r="AF42" s="208"/>
      <c r="AG42" s="209"/>
      <c r="AH42" s="135">
        <f>SUM(AD46:AF46)</f>
        <v>144</v>
      </c>
      <c r="AI42" s="4"/>
      <c r="AJ42" s="258" t="s">
        <v>88</v>
      </c>
      <c r="AK42" s="258"/>
      <c r="AL42" s="258"/>
      <c r="AM42" s="258"/>
      <c r="AN42" s="135">
        <f>SUM(AJ46:AL46)</f>
        <v>96</v>
      </c>
      <c r="AO42" s="4"/>
      <c r="AP42" s="4"/>
      <c r="AQ42" s="184"/>
      <c r="AR42" s="184"/>
      <c r="AS42" s="184"/>
      <c r="AT42" s="184"/>
      <c r="AU42" s="184"/>
      <c r="AV42" s="4"/>
      <c r="AW42" s="149">
        <f>+F46+L46+R46+X46+AD46+AJ46+AQ46</f>
        <v>288</v>
      </c>
      <c r="AX42" s="149">
        <f>+G46+M46+S46+Y46+AE46+AK46+AR46</f>
        <v>192</v>
      </c>
      <c r="AY42" s="149">
        <f>+H46+N46+T46+Z46+AF46+AL46+AS46</f>
        <v>192</v>
      </c>
      <c r="AZ42" s="151">
        <f>SUM(AW42:AY46)+O44</f>
        <v>720</v>
      </c>
      <c r="BA42" s="151">
        <f>AZ42/48</f>
        <v>15</v>
      </c>
      <c r="BC42" s="57" t="str">
        <f>IF(AW42/16&gt;20,"ALERTA EXCEDE NÚMERO DE HORAS EN CONTACTO CON EL PROFESOR","HORAS EN CONTACTO CON EL DOCENTE SON ADECUADAS")</f>
        <v>HORAS EN CONTACTO CON EL DOCENTE SON ADECUADAS</v>
      </c>
    </row>
    <row r="43" spans="2:55" ht="21.75" customHeight="1" x14ac:dyDescent="0.25">
      <c r="B43" s="339"/>
      <c r="D43" s="185"/>
      <c r="E43" s="4"/>
      <c r="F43" s="203"/>
      <c r="G43" s="203"/>
      <c r="H43" s="203"/>
      <c r="I43" s="204"/>
      <c r="J43" s="135"/>
      <c r="K43" s="4"/>
      <c r="L43" s="262"/>
      <c r="M43" s="263"/>
      <c r="N43" s="263"/>
      <c r="O43" s="264"/>
      <c r="P43" s="135"/>
      <c r="Q43" s="4"/>
      <c r="R43" s="249"/>
      <c r="S43" s="250"/>
      <c r="T43" s="250"/>
      <c r="U43" s="251"/>
      <c r="V43" s="135"/>
      <c r="W43" s="4"/>
      <c r="X43" s="210"/>
      <c r="Y43" s="211"/>
      <c r="Z43" s="211"/>
      <c r="AA43" s="212"/>
      <c r="AB43" s="135"/>
      <c r="AC43" s="4"/>
      <c r="AD43" s="210"/>
      <c r="AE43" s="211"/>
      <c r="AF43" s="211"/>
      <c r="AG43" s="212"/>
      <c r="AH43" s="135"/>
      <c r="AI43" s="4"/>
      <c r="AJ43" s="258"/>
      <c r="AK43" s="258"/>
      <c r="AL43" s="258"/>
      <c r="AM43" s="258"/>
      <c r="AN43" s="135"/>
      <c r="AO43" s="4"/>
      <c r="AP43" s="4"/>
      <c r="AQ43" s="184"/>
      <c r="AR43" s="184"/>
      <c r="AS43" s="184"/>
      <c r="AT43" s="184"/>
      <c r="AU43" s="184"/>
      <c r="AV43" s="4"/>
      <c r="AW43" s="149"/>
      <c r="AX43" s="149"/>
      <c r="AY43" s="149"/>
      <c r="AZ43" s="151"/>
      <c r="BA43" s="151"/>
      <c r="BC43" s="57" t="str">
        <f>IF(AX42/16&gt;12,"ALERTA EXCEDE NÚMERO DE HORAS PRÁCTICO - EXPERIMENTAL","HORAS COMPONENTE PRÁCTICO - EXPERIMENTAL SON ADECUADAS")</f>
        <v>HORAS COMPONENTE PRÁCTICO - EXPERIMENTAL SON ADECUADAS</v>
      </c>
    </row>
    <row r="44" spans="2:55" ht="25.5" customHeight="1" x14ac:dyDescent="0.25">
      <c r="B44" s="339"/>
      <c r="D44" s="185"/>
      <c r="E44" s="4"/>
      <c r="F44" s="205"/>
      <c r="G44" s="205"/>
      <c r="H44" s="205"/>
      <c r="I44" s="206"/>
      <c r="J44" s="135"/>
      <c r="K44" s="4"/>
      <c r="L44" s="255" t="s">
        <v>89</v>
      </c>
      <c r="M44" s="256"/>
      <c r="N44" s="257"/>
      <c r="O44" s="68">
        <v>48</v>
      </c>
      <c r="P44" s="135"/>
      <c r="Q44" s="4"/>
      <c r="R44" s="252"/>
      <c r="S44" s="253"/>
      <c r="T44" s="253"/>
      <c r="U44" s="254"/>
      <c r="V44" s="135"/>
      <c r="W44" s="4"/>
      <c r="X44" s="213"/>
      <c r="Y44" s="214"/>
      <c r="Z44" s="214"/>
      <c r="AA44" s="215"/>
      <c r="AB44" s="135"/>
      <c r="AC44" s="4"/>
      <c r="AD44" s="213"/>
      <c r="AE44" s="214"/>
      <c r="AF44" s="214"/>
      <c r="AG44" s="215"/>
      <c r="AH44" s="135"/>
      <c r="AI44" s="4"/>
      <c r="AJ44" s="258"/>
      <c r="AK44" s="258"/>
      <c r="AL44" s="258"/>
      <c r="AM44" s="258"/>
      <c r="AN44" s="135"/>
      <c r="AO44" s="4"/>
      <c r="AP44" s="4"/>
      <c r="AQ44" s="184"/>
      <c r="AR44" s="184"/>
      <c r="AS44" s="184"/>
      <c r="AT44" s="184"/>
      <c r="AU44" s="184"/>
      <c r="AV44" s="4"/>
      <c r="AW44" s="149"/>
      <c r="AX44" s="149"/>
      <c r="AY44" s="149"/>
      <c r="AZ44" s="151"/>
      <c r="BA44" s="151"/>
      <c r="BC44" s="57" t="str">
        <f>IF(AX43&gt;720,"REVISAR","HORAS ADECUADAS")</f>
        <v>HORAS ADECUADAS</v>
      </c>
    </row>
    <row r="45" spans="2:55" ht="15" customHeight="1" x14ac:dyDescent="0.25">
      <c r="B45" s="339"/>
      <c r="D45" s="185"/>
      <c r="E45" s="4"/>
      <c r="F45" s="9" t="s">
        <v>12</v>
      </c>
      <c r="G45" s="9" t="s">
        <v>13</v>
      </c>
      <c r="H45" s="9" t="s">
        <v>14</v>
      </c>
      <c r="I45" s="9" t="s">
        <v>16</v>
      </c>
      <c r="J45" s="103" t="s">
        <v>23</v>
      </c>
      <c r="K45" s="4"/>
      <c r="L45" s="69" t="s">
        <v>12</v>
      </c>
      <c r="M45" s="69" t="s">
        <v>13</v>
      </c>
      <c r="N45" s="69" t="s">
        <v>14</v>
      </c>
      <c r="O45" s="69" t="s">
        <v>16</v>
      </c>
      <c r="P45" s="103" t="s">
        <v>23</v>
      </c>
      <c r="Q45" s="4"/>
      <c r="R45" s="9" t="s">
        <v>12</v>
      </c>
      <c r="S45" s="9" t="s">
        <v>13</v>
      </c>
      <c r="T45" s="9" t="s">
        <v>14</v>
      </c>
      <c r="U45" s="9" t="s">
        <v>16</v>
      </c>
      <c r="V45" s="103" t="s">
        <v>23</v>
      </c>
      <c r="W45" s="4"/>
      <c r="X45" s="9" t="s">
        <v>12</v>
      </c>
      <c r="Y45" s="9" t="s">
        <v>13</v>
      </c>
      <c r="Z45" s="9" t="s">
        <v>14</v>
      </c>
      <c r="AA45" s="9" t="s">
        <v>16</v>
      </c>
      <c r="AB45" s="103" t="s">
        <v>23</v>
      </c>
      <c r="AC45" s="4"/>
      <c r="AD45" s="9" t="s">
        <v>12</v>
      </c>
      <c r="AE45" s="9" t="s">
        <v>13</v>
      </c>
      <c r="AF45" s="9" t="s">
        <v>14</v>
      </c>
      <c r="AG45" s="9" t="s">
        <v>16</v>
      </c>
      <c r="AH45" s="103" t="s">
        <v>23</v>
      </c>
      <c r="AI45" s="4"/>
      <c r="AJ45" s="9" t="s">
        <v>12</v>
      </c>
      <c r="AK45" s="9" t="s">
        <v>13</v>
      </c>
      <c r="AL45" s="9" t="s">
        <v>14</v>
      </c>
      <c r="AM45" s="9" t="s">
        <v>16</v>
      </c>
      <c r="AN45" s="103" t="s">
        <v>23</v>
      </c>
      <c r="AO45" s="4"/>
      <c r="AP45" s="4"/>
      <c r="AQ45" s="62"/>
      <c r="AR45" s="62"/>
      <c r="AS45" s="62"/>
      <c r="AT45" s="62"/>
      <c r="AU45" s="183"/>
      <c r="AV45" s="4"/>
      <c r="AW45" s="149"/>
      <c r="AX45" s="149"/>
      <c r="AY45" s="149"/>
      <c r="AZ45" s="151"/>
      <c r="BA45" s="151"/>
    </row>
    <row r="46" spans="2:55" ht="15" customHeight="1" x14ac:dyDescent="0.25">
      <c r="B46" s="339"/>
      <c r="D46" s="185"/>
      <c r="E46" s="4"/>
      <c r="F46" s="67">
        <v>48</v>
      </c>
      <c r="G46" s="67">
        <v>32</v>
      </c>
      <c r="H46" s="67">
        <v>16</v>
      </c>
      <c r="I46" s="67">
        <f>J42/48</f>
        <v>2</v>
      </c>
      <c r="J46" s="103"/>
      <c r="K46" s="4"/>
      <c r="L46" s="67">
        <v>48</v>
      </c>
      <c r="M46" s="67">
        <v>16</v>
      </c>
      <c r="N46" s="67">
        <v>32</v>
      </c>
      <c r="O46" s="67">
        <f>P42/48</f>
        <v>3</v>
      </c>
      <c r="P46" s="103"/>
      <c r="Q46" s="4"/>
      <c r="R46" s="67">
        <v>48</v>
      </c>
      <c r="S46" s="67">
        <v>32</v>
      </c>
      <c r="T46" s="67">
        <v>16</v>
      </c>
      <c r="U46" s="67">
        <f>V42/48</f>
        <v>2</v>
      </c>
      <c r="V46" s="103"/>
      <c r="W46" s="4"/>
      <c r="X46" s="67">
        <v>48</v>
      </c>
      <c r="Y46" s="67">
        <v>48</v>
      </c>
      <c r="Z46" s="67">
        <v>48</v>
      </c>
      <c r="AA46" s="67">
        <f>AB42/48</f>
        <v>3</v>
      </c>
      <c r="AB46" s="103"/>
      <c r="AC46" s="4"/>
      <c r="AD46" s="67">
        <v>48</v>
      </c>
      <c r="AE46" s="67">
        <v>48</v>
      </c>
      <c r="AF46" s="67">
        <v>48</v>
      </c>
      <c r="AG46" s="67">
        <f>AH42/48</f>
        <v>3</v>
      </c>
      <c r="AH46" s="103"/>
      <c r="AI46" s="4"/>
      <c r="AJ46" s="34">
        <v>48</v>
      </c>
      <c r="AK46" s="34">
        <v>16</v>
      </c>
      <c r="AL46" s="34">
        <v>32</v>
      </c>
      <c r="AM46" s="34">
        <f>AN42/48</f>
        <v>2</v>
      </c>
      <c r="AN46" s="103"/>
      <c r="AO46" s="4"/>
      <c r="AP46" s="4"/>
      <c r="AQ46" s="10"/>
      <c r="AR46" s="10"/>
      <c r="AS46" s="10"/>
      <c r="AT46" s="10"/>
      <c r="AU46" s="183"/>
      <c r="AV46" s="4"/>
      <c r="AW46" s="149"/>
      <c r="AX46" s="149"/>
      <c r="AY46" s="149"/>
      <c r="AZ46" s="151"/>
      <c r="BA46" s="151"/>
    </row>
    <row r="47" spans="2:55" ht="8.25" customHeight="1" x14ac:dyDescent="0.25">
      <c r="B47" s="339"/>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2:55" ht="15" customHeight="1" x14ac:dyDescent="0.25">
      <c r="B48" s="339"/>
      <c r="D48" s="185">
        <v>7</v>
      </c>
      <c r="E48" s="4"/>
      <c r="F48" s="5" t="s">
        <v>4</v>
      </c>
      <c r="G48" s="99" t="s">
        <v>90</v>
      </c>
      <c r="H48" s="99"/>
      <c r="I48" s="5" t="s">
        <v>6</v>
      </c>
      <c r="J48" s="102"/>
      <c r="K48" s="102"/>
      <c r="L48" s="5" t="s">
        <v>4</v>
      </c>
      <c r="M48" s="99" t="s">
        <v>91</v>
      </c>
      <c r="N48" s="99"/>
      <c r="O48" s="5" t="s">
        <v>6</v>
      </c>
      <c r="P48" s="11"/>
      <c r="Q48" s="12"/>
      <c r="R48" s="5" t="s">
        <v>4</v>
      </c>
      <c r="S48" s="99" t="s">
        <v>92</v>
      </c>
      <c r="T48" s="99"/>
      <c r="U48" s="5" t="s">
        <v>6</v>
      </c>
      <c r="V48" s="100" t="s">
        <v>40</v>
      </c>
      <c r="W48" s="101"/>
      <c r="X48" s="5" t="s">
        <v>4</v>
      </c>
      <c r="Y48" s="99" t="s">
        <v>93</v>
      </c>
      <c r="Z48" s="99"/>
      <c r="AA48" s="5" t="s">
        <v>6</v>
      </c>
      <c r="AB48" s="100" t="s">
        <v>40</v>
      </c>
      <c r="AC48" s="101"/>
      <c r="AD48" s="5" t="s">
        <v>4</v>
      </c>
      <c r="AE48" s="99" t="s">
        <v>94</v>
      </c>
      <c r="AF48" s="99"/>
      <c r="AG48" s="5" t="s">
        <v>6</v>
      </c>
      <c r="AH48" s="100" t="s">
        <v>40</v>
      </c>
      <c r="AI48" s="101"/>
      <c r="AJ48" s="5" t="s">
        <v>4</v>
      </c>
      <c r="AK48" s="99" t="s">
        <v>95</v>
      </c>
      <c r="AL48" s="99"/>
      <c r="AM48" s="5" t="s">
        <v>6</v>
      </c>
      <c r="AN48" s="100" t="s">
        <v>40</v>
      </c>
      <c r="AO48" s="101"/>
      <c r="AP48" s="16"/>
      <c r="AQ48" s="7"/>
      <c r="AR48" s="133"/>
      <c r="AS48" s="133"/>
      <c r="AT48" s="7"/>
      <c r="AU48" s="8"/>
      <c r="AV48" s="4"/>
      <c r="AW48" s="33" t="s">
        <v>12</v>
      </c>
      <c r="AX48" s="33" t="s">
        <v>13</v>
      </c>
      <c r="AY48" s="33" t="s">
        <v>14</v>
      </c>
      <c r="AZ48" s="33" t="s">
        <v>15</v>
      </c>
      <c r="BA48" s="33" t="s">
        <v>16</v>
      </c>
    </row>
    <row r="49" spans="2:55" ht="18" customHeight="1" x14ac:dyDescent="0.25">
      <c r="B49" s="339"/>
      <c r="D49" s="185"/>
      <c r="E49" s="4"/>
      <c r="F49" s="207" t="s">
        <v>96</v>
      </c>
      <c r="G49" s="208"/>
      <c r="H49" s="208"/>
      <c r="I49" s="209"/>
      <c r="J49" s="135">
        <f>SUM(F53:H53)</f>
        <v>96</v>
      </c>
      <c r="K49" s="4"/>
      <c r="L49" s="234" t="s">
        <v>97</v>
      </c>
      <c r="M49" s="235"/>
      <c r="N49" s="235"/>
      <c r="O49" s="236"/>
      <c r="P49" s="240">
        <f>SUM(L53:N53)+O51</f>
        <v>192</v>
      </c>
      <c r="Q49" s="4"/>
      <c r="R49" s="207" t="s">
        <v>98</v>
      </c>
      <c r="S49" s="201"/>
      <c r="T49" s="201"/>
      <c r="U49" s="202"/>
      <c r="V49" s="135">
        <f>SUM(R53:T53)</f>
        <v>144</v>
      </c>
      <c r="W49" s="4"/>
      <c r="X49" s="245" t="s">
        <v>99</v>
      </c>
      <c r="Y49" s="208"/>
      <c r="Z49" s="208"/>
      <c r="AA49" s="209"/>
      <c r="AB49" s="135">
        <f>SUM(X53:Z53)</f>
        <v>96</v>
      </c>
      <c r="AC49" s="4"/>
      <c r="AD49" s="225" t="s">
        <v>100</v>
      </c>
      <c r="AE49" s="226"/>
      <c r="AF49" s="226"/>
      <c r="AG49" s="227"/>
      <c r="AH49" s="135">
        <f>SUM(AD53:AF53)</f>
        <v>96</v>
      </c>
      <c r="AI49" s="4"/>
      <c r="AJ49" s="246" t="s">
        <v>101</v>
      </c>
      <c r="AK49" s="247"/>
      <c r="AL49" s="247"/>
      <c r="AM49" s="248"/>
      <c r="AN49" s="135">
        <f>SUM(AJ53:AL53)</f>
        <v>96</v>
      </c>
      <c r="AO49" s="4"/>
      <c r="AP49" s="4"/>
      <c r="AQ49" s="184"/>
      <c r="AR49" s="184"/>
      <c r="AS49" s="184"/>
      <c r="AT49" s="184"/>
      <c r="AU49" s="105"/>
      <c r="AV49" s="4"/>
      <c r="AW49" s="149">
        <f>+F53+L53+R53+X53+AD53+AJ53+AQ53</f>
        <v>304</v>
      </c>
      <c r="AX49" s="149">
        <f>+G53+M53+S53+Y53+AE53+AK53+AR53</f>
        <v>192</v>
      </c>
      <c r="AY49" s="149">
        <f>+H53+N53+T53+Z53+AF53+AL53+AS53</f>
        <v>176</v>
      </c>
      <c r="AZ49" s="151">
        <f>SUM(AW49:AY53)+O51</f>
        <v>720</v>
      </c>
      <c r="BA49" s="151">
        <f>AZ49/48</f>
        <v>15</v>
      </c>
      <c r="BC49" s="57" t="str">
        <f>IF(AW49/16&gt;20,"ALERTA EXCEDE NÚMERO DE HORAS EN CONTACTO CON EL PROFESOR","HORAS EN CONTACTO CON EL DOCENTE SON ADECUADAS")</f>
        <v>HORAS EN CONTACTO CON EL DOCENTE SON ADECUADAS</v>
      </c>
    </row>
    <row r="50" spans="2:55" ht="27" customHeight="1" x14ac:dyDescent="0.25">
      <c r="B50" s="339"/>
      <c r="D50" s="185"/>
      <c r="E50" s="4"/>
      <c r="F50" s="210"/>
      <c r="G50" s="211"/>
      <c r="H50" s="211"/>
      <c r="I50" s="212"/>
      <c r="J50" s="135"/>
      <c r="K50" s="4"/>
      <c r="L50" s="237"/>
      <c r="M50" s="238"/>
      <c r="N50" s="238"/>
      <c r="O50" s="239"/>
      <c r="P50" s="241"/>
      <c r="Q50" s="4"/>
      <c r="R50" s="243"/>
      <c r="S50" s="203"/>
      <c r="T50" s="203"/>
      <c r="U50" s="204"/>
      <c r="V50" s="135"/>
      <c r="W50" s="4"/>
      <c r="X50" s="210"/>
      <c r="Y50" s="211"/>
      <c r="Z50" s="211"/>
      <c r="AA50" s="212"/>
      <c r="AB50" s="135"/>
      <c r="AC50" s="4"/>
      <c r="AD50" s="228"/>
      <c r="AE50" s="229"/>
      <c r="AF50" s="229"/>
      <c r="AG50" s="230"/>
      <c r="AH50" s="135"/>
      <c r="AI50" s="4"/>
      <c r="AJ50" s="249"/>
      <c r="AK50" s="250"/>
      <c r="AL50" s="250"/>
      <c r="AM50" s="251"/>
      <c r="AN50" s="135"/>
      <c r="AO50" s="4"/>
      <c r="AP50" s="4"/>
      <c r="AQ50" s="184"/>
      <c r="AR50" s="184"/>
      <c r="AS50" s="184"/>
      <c r="AT50" s="184"/>
      <c r="AU50" s="105"/>
      <c r="AV50" s="4"/>
      <c r="AW50" s="149"/>
      <c r="AX50" s="149"/>
      <c r="AY50" s="149"/>
      <c r="AZ50" s="151"/>
      <c r="BA50" s="151"/>
      <c r="BC50" s="57" t="str">
        <f>IF(AX49/16&gt;12,"ALERTA EXCEDE NÚMERO DE HORAS PRÁCTICO - EXPERIMENTAL","HORAS COMPONENTE PRÁCTICO - EXPERIMENTAL SON ADECUADAS")</f>
        <v>HORAS COMPONENTE PRÁCTICO - EXPERIMENTAL SON ADECUADAS</v>
      </c>
    </row>
    <row r="51" spans="2:55" ht="24" customHeight="1" x14ac:dyDescent="0.25">
      <c r="B51" s="339"/>
      <c r="D51" s="185"/>
      <c r="E51" s="4"/>
      <c r="F51" s="213"/>
      <c r="G51" s="214"/>
      <c r="H51" s="214"/>
      <c r="I51" s="215"/>
      <c r="J51" s="135"/>
      <c r="K51" s="4"/>
      <c r="L51" s="154" t="s">
        <v>102</v>
      </c>
      <c r="M51" s="155"/>
      <c r="N51" s="156"/>
      <c r="O51" s="68">
        <v>48</v>
      </c>
      <c r="P51" s="242"/>
      <c r="Q51" s="4"/>
      <c r="R51" s="244"/>
      <c r="S51" s="205"/>
      <c r="T51" s="205"/>
      <c r="U51" s="206"/>
      <c r="V51" s="135"/>
      <c r="W51" s="4"/>
      <c r="X51" s="213"/>
      <c r="Y51" s="214"/>
      <c r="Z51" s="214"/>
      <c r="AA51" s="215"/>
      <c r="AB51" s="135"/>
      <c r="AC51" s="4"/>
      <c r="AD51" s="231"/>
      <c r="AE51" s="232"/>
      <c r="AF51" s="232"/>
      <c r="AG51" s="233"/>
      <c r="AH51" s="135"/>
      <c r="AI51" s="4"/>
      <c r="AJ51" s="252"/>
      <c r="AK51" s="253"/>
      <c r="AL51" s="253"/>
      <c r="AM51" s="254"/>
      <c r="AN51" s="135"/>
      <c r="AO51" s="4"/>
      <c r="AP51" s="4"/>
      <c r="AQ51" s="184"/>
      <c r="AR51" s="184"/>
      <c r="AS51" s="184"/>
      <c r="AT51" s="184"/>
      <c r="AU51" s="105"/>
      <c r="AV51" s="4"/>
      <c r="AW51" s="149"/>
      <c r="AX51" s="149"/>
      <c r="AY51" s="149"/>
      <c r="AZ51" s="151"/>
      <c r="BA51" s="151"/>
      <c r="BC51" s="57" t="str">
        <f>IF(AX50&gt;720,"REVISAR","HORAS ADECUADAS")</f>
        <v>HORAS ADECUADAS</v>
      </c>
    </row>
    <row r="52" spans="2:55" ht="15" customHeight="1" x14ac:dyDescent="0.25">
      <c r="B52" s="339"/>
      <c r="D52" s="185"/>
      <c r="E52" s="4"/>
      <c r="F52" s="9" t="s">
        <v>12</v>
      </c>
      <c r="G52" s="9" t="s">
        <v>13</v>
      </c>
      <c r="H52" s="9" t="s">
        <v>14</v>
      </c>
      <c r="I52" s="9" t="s">
        <v>16</v>
      </c>
      <c r="J52" s="103" t="s">
        <v>23</v>
      </c>
      <c r="K52" s="4"/>
      <c r="L52" s="69" t="s">
        <v>12</v>
      </c>
      <c r="M52" s="69" t="s">
        <v>13</v>
      </c>
      <c r="N52" s="69" t="s">
        <v>14</v>
      </c>
      <c r="O52" s="69" t="s">
        <v>16</v>
      </c>
      <c r="P52" s="103" t="s">
        <v>23</v>
      </c>
      <c r="Q52" s="4"/>
      <c r="R52" s="9" t="s">
        <v>12</v>
      </c>
      <c r="S52" s="9" t="s">
        <v>13</v>
      </c>
      <c r="T52" s="9" t="s">
        <v>14</v>
      </c>
      <c r="U52" s="9" t="s">
        <v>16</v>
      </c>
      <c r="V52" s="103" t="s">
        <v>23</v>
      </c>
      <c r="W52" s="4"/>
      <c r="X52" s="9" t="s">
        <v>12</v>
      </c>
      <c r="Y52" s="9" t="s">
        <v>13</v>
      </c>
      <c r="Z52" s="9" t="s">
        <v>14</v>
      </c>
      <c r="AA52" s="9" t="s">
        <v>16</v>
      </c>
      <c r="AB52" s="103" t="s">
        <v>23</v>
      </c>
      <c r="AC52" s="4"/>
      <c r="AD52" s="9" t="s">
        <v>12</v>
      </c>
      <c r="AE52" s="9" t="s">
        <v>13</v>
      </c>
      <c r="AF52" s="9" t="s">
        <v>14</v>
      </c>
      <c r="AG52" s="9" t="s">
        <v>16</v>
      </c>
      <c r="AH52" s="103" t="s">
        <v>23</v>
      </c>
      <c r="AI52" s="4"/>
      <c r="AJ52" s="9" t="s">
        <v>12</v>
      </c>
      <c r="AK52" s="9" t="s">
        <v>13</v>
      </c>
      <c r="AL52" s="9" t="s">
        <v>14</v>
      </c>
      <c r="AM52" s="9" t="s">
        <v>16</v>
      </c>
      <c r="AN52" s="103" t="s">
        <v>23</v>
      </c>
      <c r="AO52" s="4"/>
      <c r="AP52" s="4"/>
      <c r="AQ52" s="62"/>
      <c r="AR52" s="62"/>
      <c r="AS52" s="62"/>
      <c r="AT52" s="62"/>
      <c r="AU52" s="183"/>
      <c r="AV52" s="4"/>
      <c r="AW52" s="149"/>
      <c r="AX52" s="149"/>
      <c r="AY52" s="149"/>
      <c r="AZ52" s="151"/>
      <c r="BA52" s="151"/>
    </row>
    <row r="53" spans="2:55" ht="15" customHeight="1" x14ac:dyDescent="0.25">
      <c r="B53" s="339"/>
      <c r="D53" s="185"/>
      <c r="E53" s="4"/>
      <c r="F53" s="67">
        <v>48</v>
      </c>
      <c r="G53" s="67">
        <v>32</v>
      </c>
      <c r="H53" s="67">
        <v>16</v>
      </c>
      <c r="I53" s="67">
        <f>J49/48</f>
        <v>2</v>
      </c>
      <c r="J53" s="103"/>
      <c r="K53" s="4"/>
      <c r="L53" s="67">
        <v>64</v>
      </c>
      <c r="M53" s="67">
        <v>32</v>
      </c>
      <c r="N53" s="67">
        <v>48</v>
      </c>
      <c r="O53" s="67">
        <f>P49/48</f>
        <v>4</v>
      </c>
      <c r="P53" s="103"/>
      <c r="Q53" s="4"/>
      <c r="R53" s="67">
        <v>48</v>
      </c>
      <c r="S53" s="67">
        <v>32</v>
      </c>
      <c r="T53" s="67">
        <v>64</v>
      </c>
      <c r="U53" s="67">
        <f>V49/48</f>
        <v>3</v>
      </c>
      <c r="V53" s="103"/>
      <c r="W53" s="4"/>
      <c r="X53" s="67">
        <v>48</v>
      </c>
      <c r="Y53" s="67">
        <v>32</v>
      </c>
      <c r="Z53" s="67">
        <v>16</v>
      </c>
      <c r="AA53" s="67">
        <f>AB49/48</f>
        <v>2</v>
      </c>
      <c r="AB53" s="103"/>
      <c r="AC53" s="4"/>
      <c r="AD53" s="67">
        <v>48</v>
      </c>
      <c r="AE53" s="67">
        <v>32</v>
      </c>
      <c r="AF53" s="67">
        <v>16</v>
      </c>
      <c r="AG53" s="67">
        <f>AH49/48</f>
        <v>2</v>
      </c>
      <c r="AH53" s="103"/>
      <c r="AI53" s="4"/>
      <c r="AJ53" s="67">
        <v>48</v>
      </c>
      <c r="AK53" s="67">
        <v>32</v>
      </c>
      <c r="AL53" s="67">
        <v>16</v>
      </c>
      <c r="AM53" s="67">
        <f>AN49/48</f>
        <v>2</v>
      </c>
      <c r="AN53" s="103"/>
      <c r="AO53" s="4"/>
      <c r="AP53" s="4"/>
      <c r="AQ53" s="10"/>
      <c r="AR53" s="10"/>
      <c r="AS53" s="10"/>
      <c r="AT53" s="10"/>
      <c r="AU53" s="183"/>
      <c r="AV53" s="4"/>
      <c r="AW53" s="149"/>
      <c r="AX53" s="149"/>
      <c r="AY53" s="149"/>
      <c r="AZ53" s="151"/>
      <c r="BA53" s="151"/>
    </row>
    <row r="54" spans="2:55" ht="8.25" customHeight="1" x14ac:dyDescent="0.25">
      <c r="B54" s="339"/>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2:55" ht="15" customHeight="1" x14ac:dyDescent="0.25">
      <c r="B55" s="339"/>
      <c r="D55" s="185">
        <v>8</v>
      </c>
      <c r="E55" s="4"/>
      <c r="F55" s="5" t="s">
        <v>4</v>
      </c>
      <c r="G55" s="99" t="s">
        <v>103</v>
      </c>
      <c r="H55" s="99"/>
      <c r="I55" s="5" t="s">
        <v>6</v>
      </c>
      <c r="J55" s="11"/>
      <c r="K55" s="6"/>
      <c r="L55" s="5" t="s">
        <v>4</v>
      </c>
      <c r="M55" s="99" t="s">
        <v>104</v>
      </c>
      <c r="N55" s="99"/>
      <c r="O55" s="5" t="s">
        <v>6</v>
      </c>
      <c r="P55" s="11"/>
      <c r="Q55" s="12"/>
      <c r="R55" s="5" t="s">
        <v>4</v>
      </c>
      <c r="S55" s="102"/>
      <c r="T55" s="102"/>
      <c r="U55" s="5" t="s">
        <v>6</v>
      </c>
      <c r="V55" s="11"/>
      <c r="W55" s="14"/>
      <c r="X55" s="5" t="s">
        <v>4</v>
      </c>
      <c r="Y55" s="99" t="s">
        <v>105</v>
      </c>
      <c r="Z55" s="99"/>
      <c r="AA55" s="5" t="s">
        <v>6</v>
      </c>
      <c r="AB55" s="11"/>
      <c r="AC55" s="12"/>
      <c r="AD55" s="32" t="s">
        <v>4</v>
      </c>
      <c r="AE55" s="99" t="s">
        <v>106</v>
      </c>
      <c r="AF55" s="99"/>
      <c r="AG55" s="32" t="s">
        <v>6</v>
      </c>
      <c r="AH55" s="99" t="s">
        <v>50</v>
      </c>
      <c r="AI55" s="99"/>
      <c r="AJ55" s="7"/>
      <c r="AK55" s="189"/>
      <c r="AL55" s="189"/>
      <c r="AM55" s="7"/>
      <c r="AN55" s="15"/>
      <c r="AO55" s="16"/>
      <c r="AP55" s="340" t="s">
        <v>107</v>
      </c>
      <c r="AQ55" s="32" t="s">
        <v>4</v>
      </c>
      <c r="AR55" s="132" t="s">
        <v>108</v>
      </c>
      <c r="AS55" s="132"/>
      <c r="AT55" s="32" t="s">
        <v>6</v>
      </c>
      <c r="AU55" s="99" t="s">
        <v>68</v>
      </c>
      <c r="AV55" s="99"/>
      <c r="AW55" s="33" t="s">
        <v>12</v>
      </c>
      <c r="AX55" s="33" t="s">
        <v>13</v>
      </c>
      <c r="AY55" s="33" t="s">
        <v>14</v>
      </c>
      <c r="AZ55" s="33" t="s">
        <v>15</v>
      </c>
      <c r="BA55" s="33" t="s">
        <v>16</v>
      </c>
    </row>
    <row r="56" spans="2:55" ht="15" customHeight="1" x14ac:dyDescent="0.25">
      <c r="B56" s="339"/>
      <c r="D56" s="185"/>
      <c r="E56" s="4"/>
      <c r="F56" s="197" t="s">
        <v>109</v>
      </c>
      <c r="G56" s="191"/>
      <c r="H56" s="191"/>
      <c r="I56" s="192"/>
      <c r="J56" s="135">
        <f>SUM(F60:H60)</f>
        <v>96</v>
      </c>
      <c r="K56" s="4"/>
      <c r="L56" s="190" t="s">
        <v>110</v>
      </c>
      <c r="M56" s="191"/>
      <c r="N56" s="191"/>
      <c r="O56" s="192"/>
      <c r="P56" s="135">
        <f>SUM(L60:N60)+O58</f>
        <v>240</v>
      </c>
      <c r="Q56" s="4"/>
      <c r="R56" s="196"/>
      <c r="S56" s="196"/>
      <c r="T56" s="196"/>
      <c r="U56" s="196"/>
      <c r="V56" s="135"/>
      <c r="W56" s="4"/>
      <c r="X56" s="172" t="s">
        <v>111</v>
      </c>
      <c r="Y56" s="172"/>
      <c r="Z56" s="172"/>
      <c r="AA56" s="172"/>
      <c r="AB56" s="135">
        <f>SUM(X60:Z60)</f>
        <v>96</v>
      </c>
      <c r="AC56" s="4"/>
      <c r="AD56" s="216" t="s">
        <v>112</v>
      </c>
      <c r="AE56" s="217"/>
      <c r="AF56" s="217"/>
      <c r="AG56" s="218"/>
      <c r="AH56" s="125">
        <f>AD60+AE60+AF60</f>
        <v>96</v>
      </c>
      <c r="AI56" s="4"/>
      <c r="AJ56" s="184"/>
      <c r="AK56" s="184"/>
      <c r="AL56" s="184"/>
      <c r="AM56" s="184"/>
      <c r="AN56" s="105"/>
      <c r="AO56" s="4"/>
      <c r="AP56" s="340"/>
      <c r="AQ56" s="182" t="s">
        <v>113</v>
      </c>
      <c r="AR56" s="182"/>
      <c r="AS56" s="182"/>
      <c r="AT56" s="182"/>
      <c r="AU56" s="125">
        <f>SUM(AQ60:AS60)</f>
        <v>192</v>
      </c>
      <c r="AV56" s="4"/>
      <c r="AW56" s="149">
        <f>+F60+L60+R60+X60+AD60+AJ60+AQ60</f>
        <v>176</v>
      </c>
      <c r="AX56" s="149">
        <f>+G60+M60+S60+Y60+AE60+AK60+AR60</f>
        <v>128</v>
      </c>
      <c r="AY56" s="149">
        <f>+H60+N60+T60+Z60+AF60+AL60+AS60</f>
        <v>272</v>
      </c>
      <c r="AZ56" s="151">
        <f>SUM(AW56:AY60)+O58</f>
        <v>720</v>
      </c>
      <c r="BA56" s="151">
        <f>AZ56/48</f>
        <v>15</v>
      </c>
      <c r="BC56" s="57" t="str">
        <f>IF(AW56/16&gt;20,"ALERTA EXCEDE NÚMERO DE HORAS EN CONTACTO CON EL PROFESOR","HORAS EN CONTACTO CON EL DOCENTE SON ADECUADAS")</f>
        <v>HORAS EN CONTACTO CON EL DOCENTE SON ADECUADAS</v>
      </c>
    </row>
    <row r="57" spans="2:55" ht="21" customHeight="1" x14ac:dyDescent="0.25">
      <c r="B57" s="339"/>
      <c r="D57" s="185"/>
      <c r="E57" s="4"/>
      <c r="F57" s="198"/>
      <c r="G57" s="199"/>
      <c r="H57" s="199"/>
      <c r="I57" s="200"/>
      <c r="J57" s="135"/>
      <c r="K57" s="4"/>
      <c r="L57" s="193"/>
      <c r="M57" s="194"/>
      <c r="N57" s="194"/>
      <c r="O57" s="195"/>
      <c r="P57" s="135"/>
      <c r="Q57" s="4"/>
      <c r="R57" s="196"/>
      <c r="S57" s="196"/>
      <c r="T57" s="196"/>
      <c r="U57" s="196"/>
      <c r="V57" s="135"/>
      <c r="W57" s="4"/>
      <c r="X57" s="172"/>
      <c r="Y57" s="172"/>
      <c r="Z57" s="172"/>
      <c r="AA57" s="172"/>
      <c r="AB57" s="135"/>
      <c r="AC57" s="4"/>
      <c r="AD57" s="219"/>
      <c r="AE57" s="220"/>
      <c r="AF57" s="220"/>
      <c r="AG57" s="221"/>
      <c r="AH57" s="125"/>
      <c r="AI57" s="4"/>
      <c r="AJ57" s="184"/>
      <c r="AK57" s="184"/>
      <c r="AL57" s="184"/>
      <c r="AM57" s="184"/>
      <c r="AN57" s="105"/>
      <c r="AO57" s="4"/>
      <c r="AP57" s="340"/>
      <c r="AQ57" s="182"/>
      <c r="AR57" s="182"/>
      <c r="AS57" s="182"/>
      <c r="AT57" s="182"/>
      <c r="AU57" s="125"/>
      <c r="AV57" s="4"/>
      <c r="AW57" s="149"/>
      <c r="AX57" s="149"/>
      <c r="AY57" s="149"/>
      <c r="AZ57" s="151"/>
      <c r="BA57" s="151"/>
      <c r="BC57" s="57" t="str">
        <f>IF(AX56/16&gt;12,"ALERTA EXCEDE NÚMERO DE HORAS PRÁCTICO - EXPERIMENTAL","HORAS COMPONENTE PRÁCTICO - EXPERIMENTAL SON ADECUADAS")</f>
        <v>HORAS COMPONENTE PRÁCTICO - EXPERIMENTAL SON ADECUADAS</v>
      </c>
    </row>
    <row r="58" spans="2:55" ht="24.75" customHeight="1" x14ac:dyDescent="0.25">
      <c r="B58" s="339"/>
      <c r="D58" s="185"/>
      <c r="E58" s="4"/>
      <c r="F58" s="193"/>
      <c r="G58" s="194"/>
      <c r="H58" s="194"/>
      <c r="I58" s="195"/>
      <c r="J58" s="135"/>
      <c r="K58" s="4"/>
      <c r="L58" s="154" t="s">
        <v>114</v>
      </c>
      <c r="M58" s="155"/>
      <c r="N58" s="156"/>
      <c r="O58" s="70">
        <v>144</v>
      </c>
      <c r="P58" s="135"/>
      <c r="Q58" s="4"/>
      <c r="R58" s="196"/>
      <c r="S58" s="196"/>
      <c r="T58" s="196"/>
      <c r="U58" s="196"/>
      <c r="V58" s="135"/>
      <c r="W58" s="4"/>
      <c r="X58" s="172"/>
      <c r="Y58" s="172"/>
      <c r="Z58" s="172"/>
      <c r="AA58" s="172"/>
      <c r="AB58" s="135"/>
      <c r="AC58" s="4"/>
      <c r="AD58" s="222"/>
      <c r="AE58" s="223"/>
      <c r="AF58" s="223"/>
      <c r="AG58" s="224"/>
      <c r="AH58" s="125"/>
      <c r="AI58" s="4"/>
      <c r="AJ58" s="184"/>
      <c r="AK58" s="184"/>
      <c r="AL58" s="184"/>
      <c r="AM58" s="184"/>
      <c r="AN58" s="105"/>
      <c r="AO58" s="4"/>
      <c r="AP58" s="340"/>
      <c r="AQ58" s="182"/>
      <c r="AR58" s="182"/>
      <c r="AS58" s="182"/>
      <c r="AT58" s="182"/>
      <c r="AU58" s="125"/>
      <c r="AV58" s="4"/>
      <c r="AW58" s="149"/>
      <c r="AX58" s="149"/>
      <c r="AY58" s="149"/>
      <c r="AZ58" s="151"/>
      <c r="BA58" s="151"/>
      <c r="BC58" s="57" t="str">
        <f>IF(AX57&gt;720,"REVISAR","HORAS ADECUADAS")</f>
        <v>HORAS ADECUADAS</v>
      </c>
    </row>
    <row r="59" spans="2:55" ht="15" customHeight="1" x14ac:dyDescent="0.25">
      <c r="B59" s="339"/>
      <c r="D59" s="185"/>
      <c r="E59" s="4"/>
      <c r="F59" s="9" t="s">
        <v>12</v>
      </c>
      <c r="G59" s="9" t="s">
        <v>13</v>
      </c>
      <c r="H59" s="9" t="s">
        <v>14</v>
      </c>
      <c r="I59" s="9" t="s">
        <v>16</v>
      </c>
      <c r="J59" s="103" t="s">
        <v>23</v>
      </c>
      <c r="K59" s="4"/>
      <c r="L59" s="69" t="s">
        <v>12</v>
      </c>
      <c r="M59" s="69" t="s">
        <v>13</v>
      </c>
      <c r="N59" s="69" t="s">
        <v>14</v>
      </c>
      <c r="O59" s="69" t="s">
        <v>16</v>
      </c>
      <c r="P59" s="103" t="s">
        <v>23</v>
      </c>
      <c r="Q59" s="4"/>
      <c r="R59" s="9" t="s">
        <v>12</v>
      </c>
      <c r="S59" s="9" t="s">
        <v>13</v>
      </c>
      <c r="T59" s="9" t="s">
        <v>14</v>
      </c>
      <c r="U59" s="9" t="s">
        <v>16</v>
      </c>
      <c r="V59" s="103" t="s">
        <v>23</v>
      </c>
      <c r="W59" s="4"/>
      <c r="X59" s="9" t="s">
        <v>12</v>
      </c>
      <c r="Y59" s="9" t="s">
        <v>13</v>
      </c>
      <c r="Z59" s="9" t="s">
        <v>14</v>
      </c>
      <c r="AA59" s="9" t="s">
        <v>16</v>
      </c>
      <c r="AB59" s="103" t="s">
        <v>23</v>
      </c>
      <c r="AC59" s="4"/>
      <c r="AD59" s="33" t="s">
        <v>12</v>
      </c>
      <c r="AE59" s="33" t="s">
        <v>13</v>
      </c>
      <c r="AF59" s="33" t="s">
        <v>14</v>
      </c>
      <c r="AG59" s="33" t="s">
        <v>16</v>
      </c>
      <c r="AH59" s="161" t="s">
        <v>23</v>
      </c>
      <c r="AI59" s="4"/>
      <c r="AJ59" s="62"/>
      <c r="AK59" s="62"/>
      <c r="AL59" s="62"/>
      <c r="AM59" s="62"/>
      <c r="AN59" s="183"/>
      <c r="AO59" s="4"/>
      <c r="AP59" s="340"/>
      <c r="AQ59" s="33" t="s">
        <v>12</v>
      </c>
      <c r="AR59" s="33" t="s">
        <v>13</v>
      </c>
      <c r="AS59" s="33" t="s">
        <v>14</v>
      </c>
      <c r="AT59" s="33" t="s">
        <v>16</v>
      </c>
      <c r="AU59" s="161" t="s">
        <v>23</v>
      </c>
      <c r="AV59" s="4"/>
      <c r="AW59" s="149"/>
      <c r="AX59" s="149"/>
      <c r="AY59" s="149"/>
      <c r="AZ59" s="151"/>
      <c r="BA59" s="151"/>
    </row>
    <row r="60" spans="2:55" ht="15" customHeight="1" x14ac:dyDescent="0.25">
      <c r="B60" s="339"/>
      <c r="D60" s="185"/>
      <c r="E60" s="4"/>
      <c r="F60" s="67">
        <v>48</v>
      </c>
      <c r="G60" s="67">
        <v>16</v>
      </c>
      <c r="H60" s="67">
        <v>32</v>
      </c>
      <c r="I60" s="67">
        <f>J56/48</f>
        <v>2</v>
      </c>
      <c r="J60" s="103"/>
      <c r="K60" s="4"/>
      <c r="L60" s="67">
        <v>32</v>
      </c>
      <c r="M60" s="67">
        <v>32</v>
      </c>
      <c r="N60" s="67">
        <v>32</v>
      </c>
      <c r="O60" s="67">
        <f>P56/48</f>
        <v>5</v>
      </c>
      <c r="P60" s="103"/>
      <c r="Q60" s="4"/>
      <c r="R60" s="67"/>
      <c r="S60" s="67"/>
      <c r="T60" s="67"/>
      <c r="U60" s="67"/>
      <c r="V60" s="103"/>
      <c r="W60" s="4"/>
      <c r="X60" s="67">
        <v>32</v>
      </c>
      <c r="Y60" s="67">
        <v>32</v>
      </c>
      <c r="Z60" s="67">
        <v>32</v>
      </c>
      <c r="AA60" s="67">
        <f>AB56/48</f>
        <v>2</v>
      </c>
      <c r="AB60" s="103"/>
      <c r="AC60" s="4"/>
      <c r="AD60" s="67">
        <v>48</v>
      </c>
      <c r="AE60" s="67">
        <v>32</v>
      </c>
      <c r="AF60" s="67">
        <v>16</v>
      </c>
      <c r="AG60" s="67">
        <f>AH56/48</f>
        <v>2</v>
      </c>
      <c r="AH60" s="161"/>
      <c r="AI60" s="4"/>
      <c r="AJ60" s="10"/>
      <c r="AK60" s="10"/>
      <c r="AL60" s="10"/>
      <c r="AM60" s="10"/>
      <c r="AN60" s="183"/>
      <c r="AO60" s="4"/>
      <c r="AP60" s="340"/>
      <c r="AQ60" s="34">
        <v>16</v>
      </c>
      <c r="AR60" s="34">
        <v>16</v>
      </c>
      <c r="AS60" s="34">
        <v>160</v>
      </c>
      <c r="AT60" s="34">
        <f>AU56/48</f>
        <v>4</v>
      </c>
      <c r="AU60" s="161"/>
      <c r="AV60" s="4"/>
      <c r="AW60" s="149"/>
      <c r="AX60" s="149"/>
      <c r="AY60" s="149"/>
      <c r="AZ60" s="151"/>
      <c r="BA60" s="151"/>
    </row>
    <row r="61" spans="2:55" ht="9.75" customHeight="1" x14ac:dyDescent="0.25">
      <c r="B61" s="339"/>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row>
    <row r="62" spans="2:55" ht="15" customHeight="1" x14ac:dyDescent="0.25">
      <c r="B62" s="339"/>
      <c r="D62" s="185">
        <v>9</v>
      </c>
      <c r="E62" s="4"/>
      <c r="F62" s="5" t="s">
        <v>4</v>
      </c>
      <c r="G62" s="99" t="s">
        <v>115</v>
      </c>
      <c r="H62" s="99"/>
      <c r="I62" s="5" t="s">
        <v>6</v>
      </c>
      <c r="J62" s="6"/>
      <c r="K62" s="4"/>
      <c r="L62" s="5" t="s">
        <v>4</v>
      </c>
      <c r="M62" s="99" t="s">
        <v>116</v>
      </c>
      <c r="N62" s="99"/>
      <c r="O62" s="5" t="s">
        <v>6</v>
      </c>
      <c r="P62" s="6"/>
      <c r="Q62" s="4"/>
      <c r="R62" s="5" t="s">
        <v>4</v>
      </c>
      <c r="S62" s="99" t="s">
        <v>117</v>
      </c>
      <c r="T62" s="99"/>
      <c r="U62" s="5" t="s">
        <v>6</v>
      </c>
      <c r="V62" s="6"/>
      <c r="W62" s="4"/>
      <c r="X62" s="5" t="s">
        <v>4</v>
      </c>
      <c r="Y62" s="99" t="s">
        <v>118</v>
      </c>
      <c r="Z62" s="99"/>
      <c r="AA62" s="5" t="s">
        <v>6</v>
      </c>
      <c r="AB62" s="99" t="s">
        <v>68</v>
      </c>
      <c r="AC62" s="99"/>
      <c r="AD62" s="186" t="s">
        <v>119</v>
      </c>
      <c r="AE62" s="187"/>
      <c r="AF62" s="187"/>
      <c r="AG62" s="187"/>
      <c r="AH62" s="187"/>
      <c r="AI62" s="187"/>
      <c r="AJ62" s="187"/>
      <c r="AK62" s="187"/>
      <c r="AL62" s="187"/>
      <c r="AM62" s="187"/>
      <c r="AN62" s="188"/>
      <c r="AO62" s="4"/>
      <c r="AP62" s="340" t="s">
        <v>107</v>
      </c>
      <c r="AQ62" s="32" t="s">
        <v>4</v>
      </c>
      <c r="AR62" s="132" t="s">
        <v>120</v>
      </c>
      <c r="AS62" s="132"/>
      <c r="AT62" s="32" t="s">
        <v>6</v>
      </c>
      <c r="AU62" s="36" t="str">
        <f>+AR55</f>
        <v>PAM-6301.1</v>
      </c>
      <c r="AV62" s="4"/>
      <c r="AW62" s="33" t="s">
        <v>12</v>
      </c>
      <c r="AX62" s="33" t="s">
        <v>13</v>
      </c>
      <c r="AY62" s="33" t="s">
        <v>14</v>
      </c>
      <c r="AZ62" s="33" t="s">
        <v>15</v>
      </c>
      <c r="BA62" s="33" t="s">
        <v>16</v>
      </c>
    </row>
    <row r="63" spans="2:55" ht="20.25" customHeight="1" x14ac:dyDescent="0.25">
      <c r="B63" s="339"/>
      <c r="D63" s="185"/>
      <c r="E63" s="4"/>
      <c r="F63" s="165" t="s">
        <v>121</v>
      </c>
      <c r="G63" s="165"/>
      <c r="H63" s="165"/>
      <c r="I63" s="165"/>
      <c r="J63" s="135">
        <f>SUM(F67:H67)</f>
        <v>96</v>
      </c>
      <c r="K63" s="4"/>
      <c r="L63" s="166" t="s">
        <v>122</v>
      </c>
      <c r="M63" s="167"/>
      <c r="N63" s="167"/>
      <c r="O63" s="168"/>
      <c r="P63" s="135">
        <f>SUM(L67:N67)+O65</f>
        <v>240</v>
      </c>
      <c r="Q63" s="4"/>
      <c r="R63" s="172" t="s">
        <v>123</v>
      </c>
      <c r="S63" s="172"/>
      <c r="T63" s="172"/>
      <c r="U63" s="172"/>
      <c r="V63" s="135">
        <f>SUM(R67:T67)</f>
        <v>96</v>
      </c>
      <c r="W63" s="4"/>
      <c r="X63" s="173" t="s">
        <v>124</v>
      </c>
      <c r="Y63" s="174"/>
      <c r="Z63" s="174"/>
      <c r="AA63" s="175"/>
      <c r="AB63" s="135">
        <f>SUM(X67:Z67)</f>
        <v>96</v>
      </c>
      <c r="AC63" s="4"/>
      <c r="AD63" s="4"/>
      <c r="AE63" s="4"/>
      <c r="AF63" s="4"/>
      <c r="AG63" s="4"/>
      <c r="AH63" s="4"/>
      <c r="AI63" s="4"/>
      <c r="AJ63" s="4"/>
      <c r="AK63" s="4"/>
      <c r="AL63" s="4"/>
      <c r="AM63" s="4"/>
      <c r="AN63" s="4"/>
      <c r="AO63" s="4"/>
      <c r="AP63" s="340"/>
      <c r="AQ63" s="182" t="s">
        <v>125</v>
      </c>
      <c r="AR63" s="182"/>
      <c r="AS63" s="182"/>
      <c r="AT63" s="182"/>
      <c r="AU63" s="125">
        <f>SUM(AQ67:AS67)</f>
        <v>192</v>
      </c>
      <c r="AV63" s="4"/>
      <c r="AW63" s="149">
        <f>+F67+L67+R67+X67+AQ67</f>
        <v>176</v>
      </c>
      <c r="AX63" s="149">
        <f>+G67+M67+S67+Y67+AE67+AK67+AR67</f>
        <v>112</v>
      </c>
      <c r="AY63" s="150">
        <f>+H67+N67+T67+Z67+AS67</f>
        <v>288</v>
      </c>
      <c r="AZ63" s="151">
        <f>SUM(AW63:AY67)+O65</f>
        <v>720</v>
      </c>
      <c r="BA63" s="151">
        <f>AZ63/48</f>
        <v>15</v>
      </c>
      <c r="BC63" s="57" t="str">
        <f>IF(AW63/16&gt;20,"ALERTA EXCEDE NÚMERO DE HORAS EN CONTACTO CON EL PROFESOR","HORAS EN CONTACTO CON EL DOCENTE SON ADECUADAS")</f>
        <v>HORAS EN CONTACTO CON EL DOCENTE SON ADECUADAS</v>
      </c>
    </row>
    <row r="64" spans="2:55" ht="24" customHeight="1" x14ac:dyDescent="0.25">
      <c r="B64" s="339"/>
      <c r="D64" s="185"/>
      <c r="E64" s="4"/>
      <c r="F64" s="165"/>
      <c r="G64" s="165"/>
      <c r="H64" s="165"/>
      <c r="I64" s="165"/>
      <c r="J64" s="135"/>
      <c r="K64" s="4"/>
      <c r="L64" s="169"/>
      <c r="M64" s="170"/>
      <c r="N64" s="170"/>
      <c r="O64" s="171"/>
      <c r="P64" s="135"/>
      <c r="Q64" s="4"/>
      <c r="R64" s="172"/>
      <c r="S64" s="172"/>
      <c r="T64" s="172"/>
      <c r="U64" s="172"/>
      <c r="V64" s="135"/>
      <c r="W64" s="4"/>
      <c r="X64" s="176"/>
      <c r="Y64" s="177"/>
      <c r="Z64" s="177"/>
      <c r="AA64" s="178"/>
      <c r="AB64" s="135"/>
      <c r="AC64" s="4"/>
      <c r="AD64" s="37" t="s">
        <v>126</v>
      </c>
      <c r="AE64" s="38"/>
      <c r="AF64" s="38"/>
      <c r="AG64" s="38"/>
      <c r="AH64" s="38"/>
      <c r="AI64" s="39"/>
      <c r="AJ64" s="152"/>
      <c r="AK64" s="153"/>
      <c r="AL64" s="40"/>
      <c r="AM64" s="41"/>
      <c r="AO64" s="4"/>
      <c r="AP64" s="340"/>
      <c r="AQ64" s="182"/>
      <c r="AR64" s="182"/>
      <c r="AS64" s="182"/>
      <c r="AT64" s="182"/>
      <c r="AU64" s="125"/>
      <c r="AV64" s="4"/>
      <c r="AW64" s="149"/>
      <c r="AX64" s="149"/>
      <c r="AY64" s="150"/>
      <c r="AZ64" s="151"/>
      <c r="BA64" s="151"/>
      <c r="BC64" s="57" t="str">
        <f>IF(AX63/16&gt;12,"ALERTA EXCEDE NÚMERO DE HORAS PRÁCTICO - EXPERIMENTAL","HORAS COMPONENTE PRÁCTICO - EXPERIMENTAL SON ADECUADAS")</f>
        <v>HORAS COMPONENTE PRÁCTICO - EXPERIMENTAL SON ADECUADAS</v>
      </c>
    </row>
    <row r="65" spans="2:55" ht="29.25" customHeight="1" x14ac:dyDescent="0.25">
      <c r="B65" s="339"/>
      <c r="D65" s="185"/>
      <c r="E65" s="4"/>
      <c r="F65" s="165"/>
      <c r="G65" s="165"/>
      <c r="H65" s="165"/>
      <c r="I65" s="165"/>
      <c r="J65" s="135"/>
      <c r="K65" s="4"/>
      <c r="L65" s="154" t="s">
        <v>127</v>
      </c>
      <c r="M65" s="155"/>
      <c r="N65" s="156"/>
      <c r="O65" s="70">
        <v>144</v>
      </c>
      <c r="P65" s="135"/>
      <c r="Q65" s="4"/>
      <c r="R65" s="172"/>
      <c r="S65" s="172"/>
      <c r="T65" s="172"/>
      <c r="U65" s="172"/>
      <c r="V65" s="135"/>
      <c r="W65" s="4"/>
      <c r="X65" s="179"/>
      <c r="Y65" s="180"/>
      <c r="Z65" s="180"/>
      <c r="AA65" s="181"/>
      <c r="AB65" s="135"/>
      <c r="AC65" s="4"/>
      <c r="AD65" s="157" t="s">
        <v>128</v>
      </c>
      <c r="AE65" s="158"/>
      <c r="AF65" s="158"/>
      <c r="AG65" s="158"/>
      <c r="AH65" s="158"/>
      <c r="AI65" s="159"/>
      <c r="AJ65" s="157" t="s">
        <v>129</v>
      </c>
      <c r="AK65" s="159"/>
      <c r="AL65" s="157" t="s">
        <v>130</v>
      </c>
      <c r="AM65" s="159"/>
      <c r="AN65" s="42" t="s">
        <v>16</v>
      </c>
      <c r="AO65" s="17"/>
      <c r="AP65" s="340"/>
      <c r="AQ65" s="182"/>
      <c r="AR65" s="182"/>
      <c r="AS65" s="182"/>
      <c r="AT65" s="182"/>
      <c r="AU65" s="125"/>
      <c r="AV65" s="4"/>
      <c r="AW65" s="149"/>
      <c r="AX65" s="149"/>
      <c r="AY65" s="150"/>
      <c r="AZ65" s="151"/>
      <c r="BA65" s="151"/>
      <c r="BC65" s="57" t="str">
        <f>IF(AX64&gt;720,"REVISAR","HORAS ADECUADAS")</f>
        <v>HORAS ADECUADAS</v>
      </c>
    </row>
    <row r="66" spans="2:55" ht="15" customHeight="1" x14ac:dyDescent="0.25">
      <c r="B66" s="339"/>
      <c r="D66" s="185"/>
      <c r="E66" s="4"/>
      <c r="F66" s="9" t="s">
        <v>12</v>
      </c>
      <c r="G66" s="9" t="s">
        <v>13</v>
      </c>
      <c r="H66" s="9" t="s">
        <v>14</v>
      </c>
      <c r="I66" s="9" t="s">
        <v>16</v>
      </c>
      <c r="J66" s="103" t="s">
        <v>23</v>
      </c>
      <c r="K66" s="4"/>
      <c r="L66" s="71" t="s">
        <v>12</v>
      </c>
      <c r="M66" s="71" t="s">
        <v>13</v>
      </c>
      <c r="N66" s="71" t="s">
        <v>14</v>
      </c>
      <c r="O66" s="71" t="s">
        <v>16</v>
      </c>
      <c r="P66" s="103" t="s">
        <v>23</v>
      </c>
      <c r="Q66" s="4"/>
      <c r="R66" s="9" t="s">
        <v>12</v>
      </c>
      <c r="S66" s="9" t="s">
        <v>13</v>
      </c>
      <c r="T66" s="9" t="s">
        <v>14</v>
      </c>
      <c r="U66" s="9" t="s">
        <v>16</v>
      </c>
      <c r="V66" s="103" t="s">
        <v>23</v>
      </c>
      <c r="W66" s="4"/>
      <c r="X66" s="9" t="s">
        <v>12</v>
      </c>
      <c r="Y66" s="9" t="s">
        <v>13</v>
      </c>
      <c r="Z66" s="9" t="s">
        <v>14</v>
      </c>
      <c r="AA66" s="9" t="s">
        <v>16</v>
      </c>
      <c r="AB66" s="103" t="s">
        <v>23</v>
      </c>
      <c r="AC66" s="4"/>
      <c r="AD66" s="63" t="s">
        <v>131</v>
      </c>
      <c r="AE66" s="64"/>
      <c r="AF66" s="64"/>
      <c r="AG66" s="64"/>
      <c r="AH66" s="64"/>
      <c r="AI66" s="65"/>
      <c r="AJ66" s="160">
        <f>+AW63+AW56+AW49+AW42+AW35+AW28+AW21+AW14+AW7</f>
        <v>2416</v>
      </c>
      <c r="AK66" s="122"/>
      <c r="AL66" s="123">
        <f>AJ66/AJ$71</f>
        <v>0.37283950617283951</v>
      </c>
      <c r="AM66" s="124"/>
      <c r="AN66" s="3">
        <f>AJ66/48</f>
        <v>50.333333333333336</v>
      </c>
      <c r="AO66" s="18"/>
      <c r="AP66" s="340"/>
      <c r="AQ66" s="33" t="s">
        <v>12</v>
      </c>
      <c r="AR66" s="33" t="s">
        <v>13</v>
      </c>
      <c r="AS66" s="33" t="s">
        <v>14</v>
      </c>
      <c r="AT66" s="33" t="s">
        <v>16</v>
      </c>
      <c r="AU66" s="161" t="s">
        <v>23</v>
      </c>
      <c r="AV66" s="4"/>
      <c r="AW66" s="149"/>
      <c r="AX66" s="149"/>
      <c r="AY66" s="150"/>
      <c r="AZ66" s="151"/>
      <c r="BA66" s="151"/>
    </row>
    <row r="67" spans="2:55" ht="15" customHeight="1" x14ac:dyDescent="0.25">
      <c r="B67" s="339"/>
      <c r="D67" s="185"/>
      <c r="E67" s="4"/>
      <c r="F67" s="72">
        <v>32</v>
      </c>
      <c r="G67" s="72">
        <v>32</v>
      </c>
      <c r="H67" s="72">
        <v>32</v>
      </c>
      <c r="I67" s="72">
        <f>J63/48</f>
        <v>2</v>
      </c>
      <c r="J67" s="103"/>
      <c r="K67" s="4"/>
      <c r="L67" s="72">
        <v>48</v>
      </c>
      <c r="M67" s="72">
        <v>32</v>
      </c>
      <c r="N67" s="72">
        <v>16</v>
      </c>
      <c r="O67" s="72">
        <f>P63/48</f>
        <v>5</v>
      </c>
      <c r="P67" s="103"/>
      <c r="Q67" s="4"/>
      <c r="R67" s="72">
        <v>48</v>
      </c>
      <c r="S67" s="72">
        <v>16</v>
      </c>
      <c r="T67" s="72">
        <v>32</v>
      </c>
      <c r="U67" s="72">
        <f>V63/48</f>
        <v>2</v>
      </c>
      <c r="V67" s="103"/>
      <c r="W67" s="4"/>
      <c r="X67" s="72">
        <v>32</v>
      </c>
      <c r="Y67" s="72">
        <v>16</v>
      </c>
      <c r="Z67" s="72">
        <v>48</v>
      </c>
      <c r="AA67" s="72">
        <f>AB63/48</f>
        <v>2</v>
      </c>
      <c r="AB67" s="103"/>
      <c r="AC67" s="4"/>
      <c r="AD67" s="162" t="s">
        <v>132</v>
      </c>
      <c r="AE67" s="163"/>
      <c r="AF67" s="163"/>
      <c r="AG67" s="163"/>
      <c r="AH67" s="163"/>
      <c r="AI67" s="164"/>
      <c r="AJ67" s="160">
        <f>+AX63+AX56+AX49+AX42+AX35+AX28+AX21+AX14+AX7</f>
        <v>1488</v>
      </c>
      <c r="AK67" s="122"/>
      <c r="AL67" s="123">
        <f>AJ67/AJ$71</f>
        <v>0.22962962962962963</v>
      </c>
      <c r="AM67" s="124"/>
      <c r="AN67" s="3">
        <f>AJ67/48</f>
        <v>31</v>
      </c>
      <c r="AO67" s="18"/>
      <c r="AP67" s="340"/>
      <c r="AQ67" s="34">
        <v>16</v>
      </c>
      <c r="AR67" s="34">
        <v>16</v>
      </c>
      <c r="AS67" s="34">
        <v>160</v>
      </c>
      <c r="AT67" s="34">
        <f>AU63/48</f>
        <v>4</v>
      </c>
      <c r="AU67" s="161"/>
      <c r="AV67" s="4"/>
      <c r="AW67" s="149"/>
      <c r="AX67" s="149"/>
      <c r="AY67" s="150"/>
      <c r="AZ67" s="151"/>
      <c r="BA67" s="151"/>
    </row>
    <row r="68" spans="2:55" ht="15" customHeight="1" x14ac:dyDescent="0.25">
      <c r="B68" s="19"/>
      <c r="C68" s="4"/>
      <c r="D68" s="20"/>
      <c r="E68" s="4"/>
      <c r="F68" s="21"/>
      <c r="G68" s="10"/>
      <c r="H68" s="10"/>
      <c r="I68" s="10"/>
      <c r="J68" s="61"/>
      <c r="K68" s="4"/>
      <c r="L68" s="10"/>
      <c r="M68" s="10"/>
      <c r="N68" s="10"/>
      <c r="O68" s="10"/>
      <c r="P68" s="22"/>
      <c r="Q68" s="4"/>
      <c r="R68" s="10"/>
      <c r="S68" s="10"/>
      <c r="T68" s="10"/>
      <c r="U68" s="10"/>
      <c r="V68" s="61"/>
      <c r="W68" s="4"/>
      <c r="X68" s="10"/>
      <c r="Y68" s="10"/>
      <c r="Z68" s="10"/>
      <c r="AA68" s="10"/>
      <c r="AB68" s="61"/>
      <c r="AC68" s="4"/>
      <c r="AD68" s="118" t="s">
        <v>133</v>
      </c>
      <c r="AE68" s="119"/>
      <c r="AF68" s="119"/>
      <c r="AG68" s="119"/>
      <c r="AH68" s="119"/>
      <c r="AI68" s="120"/>
      <c r="AJ68" s="121">
        <f>+AY63+AY56+AY49+AY42+AY35+AY28+AY21+AY14+AY7</f>
        <v>2192</v>
      </c>
      <c r="AK68" s="122"/>
      <c r="AL68" s="123">
        <f>AJ68/AJ$71</f>
        <v>0.33827160493827163</v>
      </c>
      <c r="AM68" s="124"/>
      <c r="AN68" s="3">
        <f>AJ68/48</f>
        <v>45.666666666666664</v>
      </c>
      <c r="AO68" s="23"/>
      <c r="AP68" s="23"/>
      <c r="AQ68" s="24"/>
      <c r="AR68" s="10"/>
      <c r="AS68" s="10"/>
      <c r="AT68" s="10"/>
      <c r="AU68" s="61"/>
      <c r="AV68" s="4"/>
      <c r="AW68" s="25"/>
      <c r="AX68" s="25"/>
      <c r="AY68" s="25"/>
      <c r="AZ68" s="26"/>
      <c r="BA68" s="26"/>
    </row>
    <row r="69" spans="2:55" x14ac:dyDescent="0.25">
      <c r="B69" s="4"/>
      <c r="C69" s="4"/>
      <c r="D69" s="4"/>
      <c r="E69" s="4"/>
      <c r="F69" s="45"/>
      <c r="G69" s="46" t="s">
        <v>134</v>
      </c>
      <c r="M69" s="4"/>
      <c r="N69" s="4"/>
      <c r="O69" s="4"/>
      <c r="P69" s="28"/>
      <c r="Q69" s="4"/>
      <c r="R69" s="27" t="s">
        <v>135</v>
      </c>
      <c r="S69" s="4"/>
      <c r="T69" s="4"/>
      <c r="U69" s="4"/>
      <c r="V69" s="4"/>
      <c r="W69" s="4"/>
      <c r="X69" s="4"/>
      <c r="Y69" s="4"/>
      <c r="Z69" s="4"/>
      <c r="AA69" s="4"/>
      <c r="AB69" s="4"/>
      <c r="AC69" s="4"/>
      <c r="AD69" s="118" t="s">
        <v>136</v>
      </c>
      <c r="AE69" s="119"/>
      <c r="AF69" s="119"/>
      <c r="AG69" s="119"/>
      <c r="AH69" s="119"/>
      <c r="AI69" s="120"/>
      <c r="AJ69" s="147">
        <v>288</v>
      </c>
      <c r="AK69" s="148"/>
      <c r="AL69" s="123">
        <f>AJ69/AJ$71</f>
        <v>4.4444444444444446E-2</v>
      </c>
      <c r="AM69" s="124"/>
      <c r="AN69" s="3">
        <f>AJ69/48</f>
        <v>6</v>
      </c>
      <c r="AO69" s="23"/>
      <c r="AP69" s="23"/>
      <c r="AQ69" s="4"/>
      <c r="AR69" s="4"/>
      <c r="AS69" s="4"/>
      <c r="AT69" s="4"/>
      <c r="AU69" s="4"/>
      <c r="AV69" s="4"/>
      <c r="AW69" s="4"/>
      <c r="AX69" s="4"/>
      <c r="AY69" s="4"/>
      <c r="AZ69" s="4"/>
      <c r="BA69" s="4"/>
    </row>
    <row r="70" spans="2:55" ht="18.75" customHeight="1" x14ac:dyDescent="0.25">
      <c r="B70" s="4"/>
      <c r="C70" s="4"/>
      <c r="D70" s="4"/>
      <c r="E70" s="4"/>
      <c r="G70" s="46"/>
      <c r="M70" s="4"/>
      <c r="N70" s="4"/>
      <c r="O70" s="4"/>
      <c r="P70" s="4"/>
      <c r="Q70" s="4"/>
      <c r="R70" s="27"/>
      <c r="S70" s="4"/>
      <c r="T70" s="4"/>
      <c r="U70" s="4"/>
      <c r="V70" s="4"/>
      <c r="W70" s="4"/>
      <c r="X70" s="4"/>
      <c r="Y70" s="4"/>
      <c r="Z70" s="4"/>
      <c r="AA70" s="4"/>
      <c r="AB70" s="4"/>
      <c r="AC70" s="4"/>
      <c r="AD70" s="118" t="s">
        <v>137</v>
      </c>
      <c r="AE70" s="119"/>
      <c r="AF70" s="119"/>
      <c r="AG70" s="119"/>
      <c r="AH70" s="119"/>
      <c r="AI70" s="120"/>
      <c r="AJ70" s="147">
        <v>96</v>
      </c>
      <c r="AK70" s="148"/>
      <c r="AL70" s="123">
        <f>AJ70/AJ$71</f>
        <v>1.4814814814814815E-2</v>
      </c>
      <c r="AM70" s="124"/>
      <c r="AN70" s="3">
        <f>AJ70/48</f>
        <v>2</v>
      </c>
      <c r="AO70" s="23"/>
      <c r="AP70" s="23"/>
      <c r="AQ70" s="4"/>
      <c r="AR70" s="4"/>
      <c r="AS70" s="4"/>
      <c r="AT70" s="4"/>
      <c r="AU70" s="4"/>
      <c r="AV70" s="4"/>
      <c r="AW70" s="4"/>
      <c r="AX70" s="4"/>
      <c r="AY70" s="4"/>
      <c r="AZ70" s="4"/>
      <c r="BA70" s="4"/>
    </row>
    <row r="71" spans="2:55" ht="15" customHeight="1" x14ac:dyDescent="0.25">
      <c r="B71" s="4"/>
      <c r="C71" s="4"/>
      <c r="D71" s="4"/>
      <c r="E71" s="4"/>
      <c r="F71" s="47"/>
      <c r="G71" s="46" t="s">
        <v>138</v>
      </c>
      <c r="M71" s="4"/>
      <c r="N71" s="4"/>
      <c r="O71" s="4"/>
      <c r="P71" s="28"/>
      <c r="Q71" s="4"/>
      <c r="R71" s="27" t="s">
        <v>139</v>
      </c>
      <c r="S71" s="4"/>
      <c r="T71" s="4"/>
      <c r="U71" s="4"/>
      <c r="V71" s="4"/>
      <c r="W71" s="4"/>
      <c r="X71" s="4"/>
      <c r="Y71" s="4"/>
      <c r="Z71" s="4"/>
      <c r="AA71" s="4"/>
      <c r="AB71" s="4"/>
      <c r="AC71" s="4"/>
      <c r="AD71" s="126" t="s">
        <v>140</v>
      </c>
      <c r="AE71" s="126"/>
      <c r="AF71" s="126"/>
      <c r="AG71" s="126"/>
      <c r="AH71" s="126"/>
      <c r="AI71" s="126"/>
      <c r="AJ71" s="127">
        <f>SUM(AJ66:AK70)</f>
        <v>6480</v>
      </c>
      <c r="AK71" s="127"/>
      <c r="AL71" s="128">
        <f>SUM(AL66:AM70)</f>
        <v>1</v>
      </c>
      <c r="AM71" s="128"/>
      <c r="AN71" s="43">
        <f>SUM(AN66:AO70)</f>
        <v>135</v>
      </c>
      <c r="AO71" s="29"/>
      <c r="AP71" s="29"/>
      <c r="AQ71" s="4"/>
      <c r="AR71" s="4"/>
      <c r="AS71" s="4"/>
      <c r="AT71" s="4"/>
      <c r="AU71" s="4"/>
      <c r="AV71" s="4"/>
      <c r="AW71" s="4"/>
      <c r="AX71" s="4"/>
      <c r="AY71" s="4"/>
      <c r="AZ71" s="4"/>
      <c r="BA71" s="4"/>
    </row>
    <row r="72" spans="2:55" ht="16.5" customHeight="1"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129" t="s">
        <v>141</v>
      </c>
      <c r="AE72" s="130"/>
      <c r="AF72" s="130"/>
      <c r="AG72" s="130"/>
      <c r="AH72" s="130"/>
      <c r="AI72" s="130"/>
      <c r="AJ72" s="130"/>
      <c r="AK72" s="130"/>
      <c r="AL72" s="130"/>
      <c r="AM72" s="131"/>
      <c r="AN72" s="44">
        <f>(AJ67+AJ68)/AJ66</f>
        <v>1.5231788079470199</v>
      </c>
      <c r="AO72" s="30"/>
      <c r="AP72" s="30"/>
      <c r="AQ72" s="4"/>
      <c r="AR72" s="4"/>
      <c r="AS72" s="4"/>
      <c r="AT72" s="4"/>
      <c r="AU72" s="4"/>
      <c r="AV72" s="4"/>
      <c r="AW72" s="4"/>
      <c r="AX72" s="4"/>
      <c r="AY72" s="4"/>
      <c r="AZ72" s="4"/>
      <c r="BA72" s="4"/>
    </row>
    <row r="73" spans="2:55" ht="14.25" customHeight="1" x14ac:dyDescent="0.25">
      <c r="B73" s="4"/>
      <c r="C73" s="4"/>
      <c r="D73" s="4"/>
      <c r="E73" s="4"/>
      <c r="F73" s="31"/>
      <c r="G73" s="27" t="s">
        <v>142</v>
      </c>
      <c r="H73" s="4"/>
      <c r="I73" s="4"/>
      <c r="J73" s="4"/>
      <c r="K73" s="4"/>
      <c r="L73" s="4"/>
      <c r="P73" s="48"/>
      <c r="R73" s="46" t="s">
        <v>143</v>
      </c>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2:55" ht="2.25" hidden="1" customHeight="1" x14ac:dyDescent="0.25">
      <c r="B74" s="4"/>
      <c r="C74" s="4"/>
      <c r="D74" s="4"/>
      <c r="E74" s="4"/>
      <c r="F74" s="4"/>
      <c r="G74" s="4"/>
      <c r="H74" s="4"/>
      <c r="I74" s="4"/>
      <c r="J74" s="4"/>
      <c r="K74" s="4"/>
      <c r="L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2:55" hidden="1" x14ac:dyDescent="0.25">
      <c r="B75" s="4"/>
      <c r="C75" s="4"/>
      <c r="D75" s="4"/>
      <c r="E75" s="4"/>
      <c r="F75" s="4"/>
      <c r="G75" s="4"/>
      <c r="H75" s="4"/>
      <c r="I75" s="4"/>
      <c r="J75" s="4"/>
      <c r="K75" s="4"/>
      <c r="L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2:55" ht="15.75" x14ac:dyDescent="0.25">
      <c r="B76" s="4"/>
      <c r="C76" s="4"/>
      <c r="D76" s="4"/>
      <c r="E76" s="4"/>
      <c r="F76" s="4"/>
      <c r="G76" s="4"/>
      <c r="H76" s="4"/>
      <c r="I76" s="4"/>
      <c r="J76" s="4"/>
      <c r="K76" s="4"/>
      <c r="L76" s="4"/>
      <c r="M76" s="146"/>
      <c r="N76" s="146"/>
      <c r="O76" s="146"/>
      <c r="P76" s="146"/>
      <c r="Q76" s="146"/>
      <c r="R76" s="146"/>
      <c r="S76" s="146"/>
      <c r="T76" s="146"/>
      <c r="U76" s="146"/>
      <c r="V76" s="146"/>
      <c r="W76" s="146"/>
      <c r="X76" s="146"/>
      <c r="Y76" s="146"/>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sheetData>
  <sheetProtection formatCells="0" formatColumns="0" formatRows="0" selectLockedCells="1"/>
  <mergeCells count="353">
    <mergeCell ref="B27:B67"/>
    <mergeCell ref="AP55:AP60"/>
    <mergeCell ref="AP62:AP67"/>
    <mergeCell ref="F1:AU1"/>
    <mergeCell ref="F2:AU2"/>
    <mergeCell ref="F4:AU4"/>
    <mergeCell ref="B6:B25"/>
    <mergeCell ref="D6:D11"/>
    <mergeCell ref="G6:H6"/>
    <mergeCell ref="M6:N6"/>
    <mergeCell ref="S6:T6"/>
    <mergeCell ref="Y6:Z6"/>
    <mergeCell ref="AE6:AF6"/>
    <mergeCell ref="AK6:AL6"/>
    <mergeCell ref="AR6:AS6"/>
    <mergeCell ref="F7:I9"/>
    <mergeCell ref="J7:J9"/>
    <mergeCell ref="L7:O9"/>
    <mergeCell ref="P7:P9"/>
    <mergeCell ref="V7:V9"/>
    <mergeCell ref="X7:AA9"/>
    <mergeCell ref="AB7:AB9"/>
    <mergeCell ref="AD7:AG9"/>
    <mergeCell ref="AH7:AH9"/>
    <mergeCell ref="AJ7:AM9"/>
    <mergeCell ref="AN7:AN9"/>
    <mergeCell ref="AQ7:AT9"/>
    <mergeCell ref="AU7:AU9"/>
    <mergeCell ref="AW7:AW11"/>
    <mergeCell ref="AX7:AX11"/>
    <mergeCell ref="AY7:AY11"/>
    <mergeCell ref="AZ7:AZ11"/>
    <mergeCell ref="BA7:BA11"/>
    <mergeCell ref="J10:J11"/>
    <mergeCell ref="P10:P11"/>
    <mergeCell ref="V10:V11"/>
    <mergeCell ref="AB10:AB11"/>
    <mergeCell ref="AH10:AH11"/>
    <mergeCell ref="AN10:AN11"/>
    <mergeCell ref="AU10:AU11"/>
    <mergeCell ref="D13:D18"/>
    <mergeCell ref="G13:H13"/>
    <mergeCell ref="M13:N13"/>
    <mergeCell ref="S13:T13"/>
    <mergeCell ref="Y13:Z13"/>
    <mergeCell ref="AE13:AF13"/>
    <mergeCell ref="AK13:AL13"/>
    <mergeCell ref="AR13:AS13"/>
    <mergeCell ref="F14:I16"/>
    <mergeCell ref="J14:J16"/>
    <mergeCell ref="L14:O16"/>
    <mergeCell ref="P14:P16"/>
    <mergeCell ref="R14:U16"/>
    <mergeCell ref="V14:V16"/>
    <mergeCell ref="P13:Q13"/>
    <mergeCell ref="AB13:AC13"/>
    <mergeCell ref="AH13:AI13"/>
    <mergeCell ref="BA14:BA18"/>
    <mergeCell ref="J17:J18"/>
    <mergeCell ref="P17:P18"/>
    <mergeCell ref="V17:V18"/>
    <mergeCell ref="AB17:AB18"/>
    <mergeCell ref="AH17:AH18"/>
    <mergeCell ref="AN17:AN18"/>
    <mergeCell ref="AU17:AU18"/>
    <mergeCell ref="AQ14:AT16"/>
    <mergeCell ref="AU14:AU16"/>
    <mergeCell ref="AW14:AW18"/>
    <mergeCell ref="AX14:AX18"/>
    <mergeCell ref="AY14:AY18"/>
    <mergeCell ref="AZ14:AZ18"/>
    <mergeCell ref="X14:AA16"/>
    <mergeCell ref="AB14:AB16"/>
    <mergeCell ref="AD14:AG16"/>
    <mergeCell ref="AH14:AH16"/>
    <mergeCell ref="AJ14:AM16"/>
    <mergeCell ref="AN14:AN16"/>
    <mergeCell ref="D20:D25"/>
    <mergeCell ref="G20:H20"/>
    <mergeCell ref="M20:N20"/>
    <mergeCell ref="S20:T20"/>
    <mergeCell ref="Y20:Z20"/>
    <mergeCell ref="AE20:AF20"/>
    <mergeCell ref="AD21:AG23"/>
    <mergeCell ref="AK20:AL20"/>
    <mergeCell ref="AR20:AS20"/>
    <mergeCell ref="F21:I23"/>
    <mergeCell ref="J21:J23"/>
    <mergeCell ref="L21:O23"/>
    <mergeCell ref="P21:P23"/>
    <mergeCell ref="R21:U23"/>
    <mergeCell ref="V21:V23"/>
    <mergeCell ref="X21:AA23"/>
    <mergeCell ref="AB21:AB23"/>
    <mergeCell ref="AH21:AH23"/>
    <mergeCell ref="AJ21:AM23"/>
    <mergeCell ref="AN21:AN23"/>
    <mergeCell ref="AQ21:AT23"/>
    <mergeCell ref="P20:Q20"/>
    <mergeCell ref="J20:K20"/>
    <mergeCell ref="V20:W20"/>
    <mergeCell ref="AU21:AU23"/>
    <mergeCell ref="AW21:AW25"/>
    <mergeCell ref="AU24:AU25"/>
    <mergeCell ref="AX21:AX25"/>
    <mergeCell ref="AY21:AY25"/>
    <mergeCell ref="AZ21:AZ25"/>
    <mergeCell ref="BA21:BA25"/>
    <mergeCell ref="J24:J25"/>
    <mergeCell ref="P24:P25"/>
    <mergeCell ref="V24:V25"/>
    <mergeCell ref="AB24:AB25"/>
    <mergeCell ref="AH24:AH25"/>
    <mergeCell ref="AN24:AN25"/>
    <mergeCell ref="D34:D39"/>
    <mergeCell ref="G34:H34"/>
    <mergeCell ref="M34:N34"/>
    <mergeCell ref="S34:T34"/>
    <mergeCell ref="Y34:Z34"/>
    <mergeCell ref="F35:I37"/>
    <mergeCell ref="J35:J37"/>
    <mergeCell ref="L35:O37"/>
    <mergeCell ref="P35:P37"/>
    <mergeCell ref="R35:U37"/>
    <mergeCell ref="V35:V37"/>
    <mergeCell ref="X35:AA37"/>
    <mergeCell ref="AE27:AF27"/>
    <mergeCell ref="AK27:AL27"/>
    <mergeCell ref="AB28:AB30"/>
    <mergeCell ref="AD28:AG30"/>
    <mergeCell ref="AH28:AH30"/>
    <mergeCell ref="AJ28:AM30"/>
    <mergeCell ref="AN28:AN30"/>
    <mergeCell ref="D27:D32"/>
    <mergeCell ref="G27:H27"/>
    <mergeCell ref="M27:N27"/>
    <mergeCell ref="S27:T27"/>
    <mergeCell ref="Y27:Z27"/>
    <mergeCell ref="J31:J32"/>
    <mergeCell ref="P31:P32"/>
    <mergeCell ref="V31:V32"/>
    <mergeCell ref="F28:I30"/>
    <mergeCell ref="J28:J30"/>
    <mergeCell ref="L28:O30"/>
    <mergeCell ref="P28:P30"/>
    <mergeCell ref="J27:K27"/>
    <mergeCell ref="AW28:AW32"/>
    <mergeCell ref="AX28:AX32"/>
    <mergeCell ref="AY28:AY32"/>
    <mergeCell ref="AZ28:AZ32"/>
    <mergeCell ref="BA28:BA32"/>
    <mergeCell ref="AB31:AB32"/>
    <mergeCell ref="AH31:AH32"/>
    <mergeCell ref="AN31:AN32"/>
    <mergeCell ref="AU31:AU32"/>
    <mergeCell ref="BA35:BA39"/>
    <mergeCell ref="J38:J39"/>
    <mergeCell ref="P38:P39"/>
    <mergeCell ref="V38:V39"/>
    <mergeCell ref="AB38:AB39"/>
    <mergeCell ref="AH38:AH39"/>
    <mergeCell ref="AD35:AG37"/>
    <mergeCell ref="AH35:AH37"/>
    <mergeCell ref="AJ35:AM37"/>
    <mergeCell ref="AN35:AN37"/>
    <mergeCell ref="AN38:AN39"/>
    <mergeCell ref="AU38:AU39"/>
    <mergeCell ref="AW35:AW39"/>
    <mergeCell ref="AX35:AX39"/>
    <mergeCell ref="AY35:AY39"/>
    <mergeCell ref="AZ35:AZ39"/>
    <mergeCell ref="AB35:AB37"/>
    <mergeCell ref="AZ42:AZ46"/>
    <mergeCell ref="BA42:BA46"/>
    <mergeCell ref="L44:N44"/>
    <mergeCell ref="P45:P46"/>
    <mergeCell ref="V45:V46"/>
    <mergeCell ref="AB45:AB46"/>
    <mergeCell ref="AH45:AH46"/>
    <mergeCell ref="AD42:AG44"/>
    <mergeCell ref="AB42:AB44"/>
    <mergeCell ref="AH42:AH44"/>
    <mergeCell ref="AJ42:AM44"/>
    <mergeCell ref="AN42:AN44"/>
    <mergeCell ref="AQ42:AU44"/>
    <mergeCell ref="AW42:AW46"/>
    <mergeCell ref="AN45:AN46"/>
    <mergeCell ref="AU45:AU46"/>
    <mergeCell ref="L42:O43"/>
    <mergeCell ref="P42:P44"/>
    <mergeCell ref="R42:U44"/>
    <mergeCell ref="V42:V44"/>
    <mergeCell ref="X42:AA44"/>
    <mergeCell ref="AZ49:AZ53"/>
    <mergeCell ref="BA49:BA53"/>
    <mergeCell ref="L51:N51"/>
    <mergeCell ref="P52:P53"/>
    <mergeCell ref="V52:V53"/>
    <mergeCell ref="AB52:AB53"/>
    <mergeCell ref="AH52:AH53"/>
    <mergeCell ref="AD49:AG51"/>
    <mergeCell ref="L49:O50"/>
    <mergeCell ref="P49:P51"/>
    <mergeCell ref="R49:U51"/>
    <mergeCell ref="V49:V51"/>
    <mergeCell ref="X49:AA51"/>
    <mergeCell ref="AB49:AB51"/>
    <mergeCell ref="AH49:AH51"/>
    <mergeCell ref="AJ49:AM51"/>
    <mergeCell ref="AN49:AN51"/>
    <mergeCell ref="AQ49:AT51"/>
    <mergeCell ref="D41:D46"/>
    <mergeCell ref="F56:I58"/>
    <mergeCell ref="J56:J58"/>
    <mergeCell ref="G41:H41"/>
    <mergeCell ref="AW49:AW53"/>
    <mergeCell ref="AN52:AN53"/>
    <mergeCell ref="AU52:AU53"/>
    <mergeCell ref="AX49:AX53"/>
    <mergeCell ref="AY49:AY53"/>
    <mergeCell ref="AX42:AX46"/>
    <mergeCell ref="AY42:AY46"/>
    <mergeCell ref="D48:D53"/>
    <mergeCell ref="G48:H48"/>
    <mergeCell ref="M48:N48"/>
    <mergeCell ref="S48:T48"/>
    <mergeCell ref="Y48:Z48"/>
    <mergeCell ref="J52:J53"/>
    <mergeCell ref="F42:I44"/>
    <mergeCell ref="J42:J44"/>
    <mergeCell ref="F49:I51"/>
    <mergeCell ref="J49:J51"/>
    <mergeCell ref="AD56:AG58"/>
    <mergeCell ref="AW56:AW60"/>
    <mergeCell ref="AX56:AX60"/>
    <mergeCell ref="D62:D67"/>
    <mergeCell ref="G62:H62"/>
    <mergeCell ref="M62:N62"/>
    <mergeCell ref="S62:T62"/>
    <mergeCell ref="Y62:Z62"/>
    <mergeCell ref="AD62:AN62"/>
    <mergeCell ref="J66:J67"/>
    <mergeCell ref="AK55:AL55"/>
    <mergeCell ref="D55:D60"/>
    <mergeCell ref="G55:H55"/>
    <mergeCell ref="M55:N55"/>
    <mergeCell ref="S55:T55"/>
    <mergeCell ref="Y55:Z55"/>
    <mergeCell ref="L58:N58"/>
    <mergeCell ref="J59:J60"/>
    <mergeCell ref="P59:P60"/>
    <mergeCell ref="V59:V60"/>
    <mergeCell ref="AB62:AC62"/>
    <mergeCell ref="L56:O57"/>
    <mergeCell ref="P56:P58"/>
    <mergeCell ref="R56:U58"/>
    <mergeCell ref="V56:V58"/>
    <mergeCell ref="X56:AA58"/>
    <mergeCell ref="AB56:AB58"/>
    <mergeCell ref="AY56:AY60"/>
    <mergeCell ref="AZ56:AZ60"/>
    <mergeCell ref="BA56:BA60"/>
    <mergeCell ref="AB59:AB60"/>
    <mergeCell ref="AH59:AH60"/>
    <mergeCell ref="AN59:AN60"/>
    <mergeCell ref="AU59:AU60"/>
    <mergeCell ref="AH56:AH58"/>
    <mergeCell ref="AJ56:AM58"/>
    <mergeCell ref="AN56:AN58"/>
    <mergeCell ref="AQ56:AT58"/>
    <mergeCell ref="F63:I65"/>
    <mergeCell ref="J63:J65"/>
    <mergeCell ref="L63:O64"/>
    <mergeCell ref="P63:P65"/>
    <mergeCell ref="R63:U65"/>
    <mergeCell ref="V63:V65"/>
    <mergeCell ref="X63:AA65"/>
    <mergeCell ref="AB63:AB65"/>
    <mergeCell ref="AQ63:AT65"/>
    <mergeCell ref="AY63:AY67"/>
    <mergeCell ref="AZ63:AZ67"/>
    <mergeCell ref="BA63:BA67"/>
    <mergeCell ref="AJ64:AK64"/>
    <mergeCell ref="L65:N65"/>
    <mergeCell ref="AD65:AI65"/>
    <mergeCell ref="AJ65:AK65"/>
    <mergeCell ref="AL65:AM65"/>
    <mergeCell ref="P66:P67"/>
    <mergeCell ref="V66:V67"/>
    <mergeCell ref="AB66:AB67"/>
    <mergeCell ref="AJ66:AK66"/>
    <mergeCell ref="AL66:AM66"/>
    <mergeCell ref="AU66:AU67"/>
    <mergeCell ref="AD67:AI67"/>
    <mergeCell ref="AJ67:AK67"/>
    <mergeCell ref="AL67:AM67"/>
    <mergeCell ref="M76:Y76"/>
    <mergeCell ref="AD69:AI69"/>
    <mergeCell ref="AJ69:AK69"/>
    <mergeCell ref="AL69:AM69"/>
    <mergeCell ref="AD70:AI70"/>
    <mergeCell ref="AJ70:AK70"/>
    <mergeCell ref="AL70:AM70"/>
    <mergeCell ref="AW63:AW67"/>
    <mergeCell ref="AX63:AX67"/>
    <mergeCell ref="R7:U9"/>
    <mergeCell ref="AD68:AI68"/>
    <mergeCell ref="AJ68:AK68"/>
    <mergeCell ref="AL68:AM68"/>
    <mergeCell ref="AU63:AU65"/>
    <mergeCell ref="AD71:AI71"/>
    <mergeCell ref="AJ71:AK71"/>
    <mergeCell ref="AL71:AM71"/>
    <mergeCell ref="AD72:AM72"/>
    <mergeCell ref="AR62:AS62"/>
    <mergeCell ref="AU56:AU58"/>
    <mergeCell ref="AE41:AF41"/>
    <mergeCell ref="AK41:AL41"/>
    <mergeCell ref="AE34:AF34"/>
    <mergeCell ref="AR55:AS55"/>
    <mergeCell ref="AE55:AF55"/>
    <mergeCell ref="AR48:AS48"/>
    <mergeCell ref="R28:U30"/>
    <mergeCell ref="V28:V30"/>
    <mergeCell ref="X28:AA30"/>
    <mergeCell ref="AQ28:AU30"/>
    <mergeCell ref="AQ34:AU34"/>
    <mergeCell ref="AQ35:AU37"/>
    <mergeCell ref="AK34:AL34"/>
    <mergeCell ref="AU55:AV55"/>
    <mergeCell ref="AB20:AC20"/>
    <mergeCell ref="V48:W48"/>
    <mergeCell ref="AB48:AC48"/>
    <mergeCell ref="AH48:AI48"/>
    <mergeCell ref="AN48:AO48"/>
    <mergeCell ref="J13:K13"/>
    <mergeCell ref="V13:W13"/>
    <mergeCell ref="AH20:AI20"/>
    <mergeCell ref="V27:W27"/>
    <mergeCell ref="AB41:AC41"/>
    <mergeCell ref="AH41:AI41"/>
    <mergeCell ref="J41:K41"/>
    <mergeCell ref="J48:K48"/>
    <mergeCell ref="AH55:AI55"/>
    <mergeCell ref="AE48:AF48"/>
    <mergeCell ref="M41:N41"/>
    <mergeCell ref="S41:T41"/>
    <mergeCell ref="Y41:Z41"/>
    <mergeCell ref="J45:J46"/>
    <mergeCell ref="AK48:AL48"/>
    <mergeCell ref="AQ41:AU41"/>
    <mergeCell ref="AU49:AU51"/>
    <mergeCell ref="AQ27:AU27"/>
  </mergeCells>
  <pageMargins left="3.937007874015748E-2" right="3.937007874015748E-2" top="0.15748031496062992" bottom="0.15748031496062992" header="0.31496062992125984" footer="0.31496062992125984"/>
  <pageSetup paperSize="9" scale="43"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3"/>
  <sheetViews>
    <sheetView workbookViewId="0">
      <selection activeCell="J59" sqref="J59"/>
    </sheetView>
  </sheetViews>
  <sheetFormatPr baseColWidth="10" defaultColWidth="11.42578125" defaultRowHeight="15" x14ac:dyDescent="0.25"/>
  <cols>
    <col min="1" max="1" width="4.85546875" customWidth="1"/>
    <col min="2" max="2" width="11.7109375" customWidth="1"/>
    <col min="3" max="3" width="34.140625" customWidth="1"/>
    <col min="4" max="4" width="7.42578125" customWidth="1"/>
    <col min="5" max="5" width="14.7109375" customWidth="1"/>
    <col min="6" max="15" width="11.140625" customWidth="1"/>
  </cols>
  <sheetData>
    <row r="1" spans="1:13" ht="30" x14ac:dyDescent="0.4">
      <c r="A1" s="357" t="s">
        <v>0</v>
      </c>
      <c r="B1" s="357"/>
      <c r="C1" s="357"/>
      <c r="D1" s="357"/>
      <c r="E1" s="357"/>
      <c r="F1" s="357"/>
      <c r="G1" s="357"/>
      <c r="H1" s="357"/>
      <c r="I1" s="357"/>
      <c r="J1" s="357"/>
      <c r="K1" s="357"/>
      <c r="L1" s="357"/>
      <c r="M1" s="357"/>
    </row>
    <row r="2" spans="1:13" ht="21" x14ac:dyDescent="0.35">
      <c r="A2" s="358" t="str">
        <f>'Nueve periodos'!$F$2</f>
        <v>FACULTAD CIENCIAS AGROPECUARIAS</v>
      </c>
      <c r="B2" s="358"/>
      <c r="C2" s="358"/>
      <c r="D2" s="358"/>
      <c r="E2" s="358"/>
      <c r="F2" s="358"/>
      <c r="G2" s="358"/>
      <c r="H2" s="358"/>
      <c r="I2" s="358"/>
      <c r="J2" s="358"/>
      <c r="K2" s="358"/>
      <c r="L2" s="358"/>
      <c r="M2" s="358"/>
    </row>
    <row r="3" spans="1:13" ht="21" x14ac:dyDescent="0.35">
      <c r="A3" s="358" t="str">
        <f>'Nueve periodos'!$F$4</f>
        <v>CARRERA INGENIERÍA AGROPECUARIA</v>
      </c>
      <c r="B3" s="358"/>
      <c r="C3" s="358"/>
      <c r="D3" s="358"/>
      <c r="E3" s="358"/>
      <c r="F3" s="358"/>
      <c r="G3" s="358"/>
      <c r="H3" s="358"/>
      <c r="I3" s="358"/>
      <c r="J3" s="358"/>
      <c r="K3" s="358"/>
      <c r="L3" s="358"/>
      <c r="M3" s="358"/>
    </row>
    <row r="4" spans="1:13" x14ac:dyDescent="0.25">
      <c r="A4" s="1"/>
      <c r="B4" s="1"/>
      <c r="C4" s="1"/>
      <c r="D4" s="1"/>
      <c r="E4" s="1"/>
      <c r="F4" s="1"/>
      <c r="G4" s="1"/>
      <c r="H4" s="1"/>
      <c r="I4" s="1"/>
      <c r="J4" s="1"/>
      <c r="K4" s="1"/>
      <c r="L4" s="1"/>
      <c r="M4" s="1"/>
    </row>
    <row r="5" spans="1:13" ht="23.25" x14ac:dyDescent="0.35">
      <c r="A5" s="359" t="s">
        <v>144</v>
      </c>
      <c r="B5" s="359"/>
      <c r="C5" s="359"/>
      <c r="D5" s="359"/>
      <c r="E5" s="359"/>
      <c r="F5" s="359"/>
      <c r="G5" s="359"/>
      <c r="H5" s="359"/>
      <c r="I5" s="359"/>
      <c r="J5" s="359"/>
      <c r="K5" s="359"/>
      <c r="L5" s="359"/>
      <c r="M5" s="359"/>
    </row>
    <row r="7" spans="1:13" x14ac:dyDescent="0.25">
      <c r="A7" s="360" t="s">
        <v>145</v>
      </c>
      <c r="B7" s="355" t="s">
        <v>146</v>
      </c>
      <c r="C7" s="360" t="s">
        <v>147</v>
      </c>
      <c r="D7" s="362" t="s">
        <v>148</v>
      </c>
      <c r="E7" s="360" t="s">
        <v>149</v>
      </c>
      <c r="F7" s="360" t="s">
        <v>150</v>
      </c>
      <c r="G7" s="360"/>
      <c r="H7" s="360"/>
      <c r="I7" s="360"/>
      <c r="J7" s="360"/>
      <c r="K7" s="360"/>
      <c r="L7" s="360"/>
      <c r="M7" s="361" t="s">
        <v>16</v>
      </c>
    </row>
    <row r="8" spans="1:13" ht="36" x14ac:dyDescent="0.25">
      <c r="A8" s="360"/>
      <c r="B8" s="356"/>
      <c r="C8" s="360"/>
      <c r="D8" s="362"/>
      <c r="E8" s="360"/>
      <c r="F8" s="2" t="s">
        <v>151</v>
      </c>
      <c r="G8" s="2" t="s">
        <v>152</v>
      </c>
      <c r="H8" s="2" t="s">
        <v>153</v>
      </c>
      <c r="I8" s="2" t="s">
        <v>154</v>
      </c>
      <c r="J8" s="2" t="s">
        <v>136</v>
      </c>
      <c r="K8" s="2" t="s">
        <v>137</v>
      </c>
      <c r="L8" s="2" t="s">
        <v>140</v>
      </c>
      <c r="M8" s="361"/>
    </row>
    <row r="9" spans="1:13" x14ac:dyDescent="0.25">
      <c r="A9" s="49">
        <v>1</v>
      </c>
      <c r="B9" s="49" t="str">
        <f>+'Nueve periodos'!$G$6</f>
        <v>PAM-2302</v>
      </c>
      <c r="C9" s="50" t="str">
        <f>+'Nueve periodos'!F7</f>
        <v>BIOLOGÍA</v>
      </c>
      <c r="D9" s="354">
        <v>1</v>
      </c>
      <c r="E9" s="49" t="str">
        <f>IF('Nueve periodos'!J6="","NO APLICA",'Nueve periodos'!J6)</f>
        <v>NO APLICA</v>
      </c>
      <c r="F9" s="51">
        <f>+'Nueve periodos'!F11</f>
        <v>48</v>
      </c>
      <c r="G9" s="51">
        <f>+'Nueve periodos'!G11</f>
        <v>32</v>
      </c>
      <c r="H9" s="51">
        <f>+'Nueve periodos'!H11</f>
        <v>64</v>
      </c>
      <c r="I9" s="51">
        <f>SUM(F9:G9)/16</f>
        <v>5</v>
      </c>
      <c r="J9" s="52"/>
      <c r="K9" s="52"/>
      <c r="L9" s="53">
        <f t="shared" ref="L9:L10" si="0">SUM(F9:H9)+SUM(J9:K9)</f>
        <v>144</v>
      </c>
      <c r="M9" s="53">
        <f>L9/48</f>
        <v>3</v>
      </c>
    </row>
    <row r="10" spans="1:13" x14ac:dyDescent="0.25">
      <c r="A10" s="49">
        <v>2</v>
      </c>
      <c r="B10" s="49" t="str">
        <f>+'Nueve periodos'!$M$6</f>
        <v>PAM-2303</v>
      </c>
      <c r="C10" s="50" t="str">
        <f>+'Nueve periodos'!L7</f>
        <v>QUÍMICA  GENERAL</v>
      </c>
      <c r="D10" s="354"/>
      <c r="E10" s="49" t="str">
        <f>IF('Nueve periodos'!P6="","NO APLICA",'Nueve periodos'!P6)</f>
        <v>NO APLICA</v>
      </c>
      <c r="F10" s="51">
        <f>+'Nueve periodos'!L11</f>
        <v>48</v>
      </c>
      <c r="G10" s="51">
        <f>+'Nueve periodos'!M11</f>
        <v>32</v>
      </c>
      <c r="H10" s="51">
        <f>+'Nueve periodos'!N11</f>
        <v>64</v>
      </c>
      <c r="I10" s="51">
        <f t="shared" ref="I10:I62" si="1">SUM(F10:G10)/16</f>
        <v>5</v>
      </c>
      <c r="J10" s="52"/>
      <c r="K10" s="52"/>
      <c r="L10" s="53">
        <f t="shared" si="0"/>
        <v>144</v>
      </c>
      <c r="M10" s="53">
        <f t="shared" ref="M10:M62" si="2">L10/48</f>
        <v>3</v>
      </c>
    </row>
    <row r="11" spans="1:13" x14ac:dyDescent="0.25">
      <c r="A11" s="49">
        <v>3</v>
      </c>
      <c r="B11" s="49" t="str">
        <f>+'Nueve periodos'!$S$6</f>
        <v>AGR-204A</v>
      </c>
      <c r="C11" s="50" t="str">
        <f>+'Nueve periodos'!R14</f>
        <v>FISICA</v>
      </c>
      <c r="D11" s="354"/>
      <c r="E11" s="49" t="str">
        <f>IF('Nueve periodos'!V6="","NO APLICA",'Nueve periodos'!V6)</f>
        <v>NO APLICA</v>
      </c>
      <c r="F11" s="51">
        <f>+'Nueve periodos'!R11</f>
        <v>64</v>
      </c>
      <c r="G11" s="51">
        <f>+'Nueve periodos'!S11</f>
        <v>16</v>
      </c>
      <c r="H11" s="51">
        <f>+'Nueve periodos'!T11</f>
        <v>64</v>
      </c>
      <c r="I11" s="51">
        <f t="shared" si="1"/>
        <v>5</v>
      </c>
      <c r="J11" s="52"/>
      <c r="K11" s="52"/>
      <c r="L11" s="53">
        <f>SUM(F11:H11)+SUM(J11:K11)</f>
        <v>144</v>
      </c>
      <c r="M11" s="53">
        <f t="shared" si="2"/>
        <v>3</v>
      </c>
    </row>
    <row r="12" spans="1:13" ht="25.5" x14ac:dyDescent="0.25">
      <c r="A12" s="49">
        <v>4</v>
      </c>
      <c r="B12" s="49" t="str">
        <f>+'Nueve periodos'!$Y$6</f>
        <v>PAM-5202</v>
      </c>
      <c r="C12" s="50" t="str">
        <f>+'Nueve periodos'!X7</f>
        <v>METODOLOGÍA DE LA INVESTIGACIÓN</v>
      </c>
      <c r="D12" s="354"/>
      <c r="E12" s="49" t="str">
        <f>IF('Nueve periodos'!AB6="","NO APLICA",'Nueve periodos'!AB6)</f>
        <v>NO APLICA</v>
      </c>
      <c r="F12" s="51">
        <f>+'Nueve periodos'!X11</f>
        <v>32</v>
      </c>
      <c r="G12" s="51">
        <f>+'Nueve periodos'!Y11</f>
        <v>32</v>
      </c>
      <c r="H12" s="51">
        <f>+'Nueve periodos'!Z11</f>
        <v>32</v>
      </c>
      <c r="I12" s="51">
        <f t="shared" si="1"/>
        <v>4</v>
      </c>
      <c r="J12" s="52"/>
      <c r="K12" s="52"/>
      <c r="L12" s="53">
        <f t="shared" ref="L12:L62" si="3">SUM(F12:H12)+SUM(J12:K12)</f>
        <v>96</v>
      </c>
      <c r="M12" s="53">
        <f t="shared" si="2"/>
        <v>2</v>
      </c>
    </row>
    <row r="13" spans="1:13" ht="25.5" x14ac:dyDescent="0.25">
      <c r="A13" s="49">
        <v>5</v>
      </c>
      <c r="B13" s="49" t="str">
        <f>+'Nueve periodos'!$AE$6</f>
        <v>AGR-101</v>
      </c>
      <c r="C13" s="50" t="str">
        <f>+'Nueve periodos'!AD7</f>
        <v>INTRODUCCIÓN A LAS CIENCIAS AGROPECUARIA</v>
      </c>
      <c r="D13" s="354"/>
      <c r="E13" s="49" t="str">
        <f>IF('Nueve periodos'!AH6="","NO APLICA",'Nueve periodos'!AH6)</f>
        <v>NO APLICA</v>
      </c>
      <c r="F13" s="51">
        <f>+'Nueve periodos'!AD11</f>
        <v>48</v>
      </c>
      <c r="G13" s="51">
        <f>+'Nueve periodos'!AE11</f>
        <v>32</v>
      </c>
      <c r="H13" s="51">
        <f>+'Nueve periodos'!AF11</f>
        <v>16</v>
      </c>
      <c r="I13" s="51">
        <f t="shared" si="1"/>
        <v>5</v>
      </c>
      <c r="J13" s="52"/>
      <c r="K13" s="52"/>
      <c r="L13" s="53">
        <f t="shared" si="3"/>
        <v>96</v>
      </c>
      <c r="M13" s="53">
        <f t="shared" si="2"/>
        <v>2</v>
      </c>
    </row>
    <row r="14" spans="1:13" x14ac:dyDescent="0.25">
      <c r="A14" s="49">
        <v>6</v>
      </c>
      <c r="B14" s="49" t="str">
        <f>+'Nueve periodos'!$AK$6</f>
        <v>9901V01-R22</v>
      </c>
      <c r="C14" s="50" t="str">
        <f>+'Nueve periodos'!AJ7</f>
        <v>CATEDRA ALFARO</v>
      </c>
      <c r="D14" s="354"/>
      <c r="E14" s="49" t="str">
        <f>IF('Nueve periodos'!AN6="","NO APLICA",'Nueve periodos'!AN6)</f>
        <v>NO APLICA</v>
      </c>
      <c r="F14" s="51">
        <f>+'Nueve periodos'!AJ11</f>
        <v>32</v>
      </c>
      <c r="G14" s="51">
        <f>+'Nueve periodos'!AK11</f>
        <v>16</v>
      </c>
      <c r="H14" s="51">
        <f>+'Nueve periodos'!AL11</f>
        <v>48</v>
      </c>
      <c r="I14" s="51">
        <f t="shared" si="1"/>
        <v>3</v>
      </c>
      <c r="J14" s="52"/>
      <c r="K14" s="52"/>
      <c r="L14" s="53">
        <f t="shared" si="3"/>
        <v>96</v>
      </c>
      <c r="M14" s="53">
        <f t="shared" si="2"/>
        <v>2</v>
      </c>
    </row>
    <row r="15" spans="1:13" x14ac:dyDescent="0.25">
      <c r="A15" s="49">
        <v>7</v>
      </c>
      <c r="B15" s="49" t="str">
        <f>+'Nueve periodos'!$G$13</f>
        <v>PAM-2417AC</v>
      </c>
      <c r="C15" s="50" t="str">
        <f>+'Nueve periodos'!F14</f>
        <v>BOTÁNICA GENERAL</v>
      </c>
      <c r="D15" s="354">
        <v>2</v>
      </c>
      <c r="E15" s="49" t="str">
        <f>IF('Nueve periodos'!J13="","NO APLICA",'Nueve periodos'!J13)</f>
        <v>PAM-2302</v>
      </c>
      <c r="F15" s="51">
        <f>+'Nueve periodos'!F18</f>
        <v>48</v>
      </c>
      <c r="G15" s="51">
        <f>+'Nueve periodos'!G18</f>
        <v>32</v>
      </c>
      <c r="H15" s="51">
        <f>+'Nueve periodos'!H18</f>
        <v>64</v>
      </c>
      <c r="I15" s="51">
        <f t="shared" si="1"/>
        <v>5</v>
      </c>
      <c r="J15" s="52"/>
      <c r="K15" s="52"/>
      <c r="L15" s="53">
        <f t="shared" si="3"/>
        <v>144</v>
      </c>
      <c r="M15" s="53">
        <f t="shared" si="2"/>
        <v>3</v>
      </c>
    </row>
    <row r="16" spans="1:13" x14ac:dyDescent="0.25">
      <c r="A16" s="49">
        <v>8</v>
      </c>
      <c r="B16" s="49" t="str">
        <f>+'Nueve periodos'!$M$13</f>
        <v>PAM-2501</v>
      </c>
      <c r="C16" s="50" t="str">
        <f>+'Nueve periodos'!L14</f>
        <v>QUIMICA ORGÁNICA</v>
      </c>
      <c r="D16" s="354"/>
      <c r="E16" s="49" t="str">
        <f>IF('Nueve periodos'!P13="","NO APLICA",'Nueve periodos'!P13)</f>
        <v>PAM-2303</v>
      </c>
      <c r="F16" s="51">
        <f>+'Nueve periodos'!L18</f>
        <v>64</v>
      </c>
      <c r="G16" s="51">
        <f>+'Nueve periodos'!M18</f>
        <v>32</v>
      </c>
      <c r="H16" s="51">
        <f>+'Nueve periodos'!N18</f>
        <v>48</v>
      </c>
      <c r="I16" s="51">
        <f t="shared" si="1"/>
        <v>6</v>
      </c>
      <c r="J16" s="52"/>
      <c r="K16" s="52"/>
      <c r="L16" s="53">
        <f t="shared" si="3"/>
        <v>144</v>
      </c>
      <c r="M16" s="53">
        <f t="shared" si="2"/>
        <v>3</v>
      </c>
    </row>
    <row r="17" spans="1:13" x14ac:dyDescent="0.25">
      <c r="A17" s="49">
        <v>9</v>
      </c>
      <c r="B17" s="49" t="str">
        <f>+'Nueve periodos'!$S$13</f>
        <v>PAM-2212.1</v>
      </c>
      <c r="C17" s="50" t="e">
        <f>+'Nueve periodos'!#REF!</f>
        <v>#REF!</v>
      </c>
      <c r="D17" s="354"/>
      <c r="E17" s="49" t="str">
        <f>IF('Nueve periodos'!V13="","NO APLICA",'Nueve periodos'!V13)</f>
        <v>NO APLICA</v>
      </c>
      <c r="F17" s="51">
        <f>+'Nueve periodos'!R18</f>
        <v>48</v>
      </c>
      <c r="G17" s="51">
        <f>+'Nueve periodos'!S18</f>
        <v>16</v>
      </c>
      <c r="H17" s="51">
        <f>+'Nueve periodos'!T18</f>
        <v>32</v>
      </c>
      <c r="I17" s="51">
        <f t="shared" si="1"/>
        <v>4</v>
      </c>
      <c r="J17" s="52"/>
      <c r="K17" s="52"/>
      <c r="L17" s="53">
        <f t="shared" si="3"/>
        <v>96</v>
      </c>
      <c r="M17" s="53">
        <f t="shared" si="2"/>
        <v>2</v>
      </c>
    </row>
    <row r="18" spans="1:13" x14ac:dyDescent="0.25">
      <c r="A18" s="49">
        <v>10</v>
      </c>
      <c r="B18" s="49" t="str">
        <f>+'Nueve periodos'!$Y$13</f>
        <v>PAM-2414</v>
      </c>
      <c r="C18" s="50" t="str">
        <f>+'Nueve periodos'!X14</f>
        <v>MICROBIOLOGÍA</v>
      </c>
      <c r="D18" s="354"/>
      <c r="E18" s="49" t="str">
        <f>IF('Nueve periodos'!AB13="","NO APLICA",'Nueve periodos'!AB13)</f>
        <v>PAM-2302</v>
      </c>
      <c r="F18" s="51">
        <f>+'Nueve periodos'!X18</f>
        <v>48</v>
      </c>
      <c r="G18" s="51">
        <f>+'Nueve periodos'!Y18</f>
        <v>32</v>
      </c>
      <c r="H18" s="51">
        <f>+'Nueve periodos'!Z18</f>
        <v>16</v>
      </c>
      <c r="I18" s="51">
        <f t="shared" si="1"/>
        <v>5</v>
      </c>
      <c r="J18" s="52"/>
      <c r="K18" s="52"/>
      <c r="L18" s="53">
        <f t="shared" si="3"/>
        <v>96</v>
      </c>
      <c r="M18" s="53">
        <f t="shared" si="2"/>
        <v>2</v>
      </c>
    </row>
    <row r="19" spans="1:13" x14ac:dyDescent="0.25">
      <c r="A19" s="49">
        <v>11</v>
      </c>
      <c r="B19" s="49" t="str">
        <f>+'Nueve periodos'!$AE$13</f>
        <v>AGR-303A</v>
      </c>
      <c r="C19" s="50" t="str">
        <f>+'Nueve periodos'!AD14</f>
        <v>ZOOLOGÍA GENERAL</v>
      </c>
      <c r="D19" s="354"/>
      <c r="E19" s="49" t="str">
        <f>IF('Nueve periodos'!AH13="","NO APLICA",'Nueve periodos'!AH13)</f>
        <v>NO APLICA</v>
      </c>
      <c r="F19" s="51">
        <f>+'Nueve periodos'!AD18</f>
        <v>48</v>
      </c>
      <c r="G19" s="51">
        <f>+'Nueve periodos'!AE18</f>
        <v>32</v>
      </c>
      <c r="H19" s="51">
        <f>+'Nueve periodos'!AF18</f>
        <v>64</v>
      </c>
      <c r="I19" s="51">
        <f t="shared" si="1"/>
        <v>5</v>
      </c>
      <c r="J19" s="52"/>
      <c r="K19" s="52"/>
      <c r="L19" s="53">
        <f t="shared" si="3"/>
        <v>144</v>
      </c>
      <c r="M19" s="53">
        <f t="shared" si="2"/>
        <v>3</v>
      </c>
    </row>
    <row r="20" spans="1:13" x14ac:dyDescent="0.25">
      <c r="A20" s="49">
        <v>12</v>
      </c>
      <c r="B20" s="49" t="str">
        <f>+'Nueve periodos'!$AK$13</f>
        <v>AGR-406</v>
      </c>
      <c r="C20" s="50" t="str">
        <f>+'Nueve periodos'!AJ14</f>
        <v>METEOROLOGÍA</v>
      </c>
      <c r="D20" s="354"/>
      <c r="E20" s="49" t="str">
        <f>IF('Nueve periodos'!AN13="","NO APLICA",'Nueve periodos'!AN13)</f>
        <v>NO APLICA</v>
      </c>
      <c r="F20" s="51">
        <f>+'Nueve periodos'!AJ18</f>
        <v>48</v>
      </c>
      <c r="G20" s="51">
        <f>+'Nueve periodos'!AK18</f>
        <v>32</v>
      </c>
      <c r="H20" s="51">
        <f>+'Nueve periodos'!AL18</f>
        <v>16</v>
      </c>
      <c r="I20" s="51">
        <f t="shared" si="1"/>
        <v>5</v>
      </c>
      <c r="J20" s="52"/>
      <c r="K20" s="52"/>
      <c r="L20" s="53">
        <f t="shared" si="3"/>
        <v>96</v>
      </c>
      <c r="M20" s="53">
        <f t="shared" si="2"/>
        <v>2</v>
      </c>
    </row>
    <row r="21" spans="1:13" x14ac:dyDescent="0.25">
      <c r="A21" s="49">
        <v>13</v>
      </c>
      <c r="B21" s="49" t="str">
        <f>+'Nueve periodos'!$G$20</f>
        <v>AGR-202</v>
      </c>
      <c r="C21" s="50" t="str">
        <f>+'Nueve periodos'!F21</f>
        <v>BOTANICA  SISTEMÁTICA</v>
      </c>
      <c r="D21" s="354">
        <v>3</v>
      </c>
      <c r="E21" s="49" t="str">
        <f>IF('Nueve periodos'!J20="","NO APLICA",'Nueve periodos'!J20)</f>
        <v>PAM-2417AC</v>
      </c>
      <c r="F21" s="51">
        <f>+'Nueve periodos'!F25</f>
        <v>48</v>
      </c>
      <c r="G21" s="51">
        <f>+'Nueve periodos'!G25</f>
        <v>16</v>
      </c>
      <c r="H21" s="51">
        <f>+'Nueve periodos'!H25</f>
        <v>32</v>
      </c>
      <c r="I21" s="51">
        <f t="shared" si="1"/>
        <v>4</v>
      </c>
      <c r="J21" s="52"/>
      <c r="K21" s="52"/>
      <c r="L21" s="53">
        <f t="shared" si="3"/>
        <v>96</v>
      </c>
      <c r="M21" s="53">
        <f t="shared" si="2"/>
        <v>2</v>
      </c>
    </row>
    <row r="22" spans="1:13" x14ac:dyDescent="0.25">
      <c r="A22" s="49">
        <v>14</v>
      </c>
      <c r="B22" s="49" t="str">
        <f>+'Nueve periodos'!$M$20</f>
        <v>AGR-402</v>
      </c>
      <c r="C22" s="50" t="str">
        <f>+'Nueve periodos'!L21</f>
        <v>CIENCIAS DEL SUELO</v>
      </c>
      <c r="D22" s="354"/>
      <c r="E22" s="49" t="str">
        <f>IF('Nueve periodos'!P20="","NO APLICA",'Nueve periodos'!P20)</f>
        <v>PAM-2303</v>
      </c>
      <c r="F22" s="51">
        <f>+'Nueve periodos'!L25</f>
        <v>64</v>
      </c>
      <c r="G22" s="51">
        <f>+'Nueve periodos'!M25</f>
        <v>32</v>
      </c>
      <c r="H22" s="51">
        <f>+'Nueve periodos'!N25</f>
        <v>48</v>
      </c>
      <c r="I22" s="51">
        <f t="shared" si="1"/>
        <v>6</v>
      </c>
      <c r="J22" s="52"/>
      <c r="K22" s="52"/>
      <c r="L22" s="53">
        <f t="shared" si="3"/>
        <v>144</v>
      </c>
      <c r="M22" s="53">
        <f t="shared" si="2"/>
        <v>3</v>
      </c>
    </row>
    <row r="23" spans="1:13" x14ac:dyDescent="0.25">
      <c r="A23" s="49">
        <v>15</v>
      </c>
      <c r="B23" s="49" t="str">
        <f>+'Nueve periodos'!$S$20</f>
        <v>AGR-304</v>
      </c>
      <c r="C23" s="50" t="str">
        <f>+'Nueve periodos'!R21</f>
        <v>TOPOGRAFÍA</v>
      </c>
      <c r="D23" s="354"/>
      <c r="E23" s="49" t="str">
        <f>IF('Nueve periodos'!V20="","NO APLICA",'Nueve periodos'!V20)</f>
        <v>NO APLICA</v>
      </c>
      <c r="F23" s="51">
        <f>+'Nueve periodos'!R25</f>
        <v>48</v>
      </c>
      <c r="G23" s="51">
        <f>+'Nueve periodos'!S25</f>
        <v>32</v>
      </c>
      <c r="H23" s="51">
        <f>+'Nueve periodos'!T25</f>
        <v>16</v>
      </c>
      <c r="I23" s="51">
        <f t="shared" si="1"/>
        <v>5</v>
      </c>
      <c r="J23" s="52"/>
      <c r="K23" s="52"/>
      <c r="L23" s="53">
        <f t="shared" si="3"/>
        <v>96</v>
      </c>
      <c r="M23" s="53">
        <f t="shared" si="2"/>
        <v>2</v>
      </c>
    </row>
    <row r="24" spans="1:13" x14ac:dyDescent="0.25">
      <c r="A24" s="49">
        <v>16</v>
      </c>
      <c r="B24" s="49" t="str">
        <f>+'Nueve periodos'!$Y$20</f>
        <v>AGR-601</v>
      </c>
      <c r="C24" s="50" t="str">
        <f>+'Nueve periodos'!X21</f>
        <v>SANIDAD VEGETAL</v>
      </c>
      <c r="D24" s="354"/>
      <c r="E24" s="49" t="str">
        <f>IF('Nueve periodos'!AB20="","NO APLICA",'Nueve periodos'!AB20)</f>
        <v>PAM-2302</v>
      </c>
      <c r="F24" s="51">
        <f>+'Nueve periodos'!X25</f>
        <v>48</v>
      </c>
      <c r="G24" s="51">
        <f>+'Nueve periodos'!Y25</f>
        <v>32</v>
      </c>
      <c r="H24" s="51">
        <f>+'Nueve periodos'!Z25</f>
        <v>64</v>
      </c>
      <c r="I24" s="51">
        <f t="shared" si="1"/>
        <v>5</v>
      </c>
      <c r="J24" s="52"/>
      <c r="K24" s="52"/>
      <c r="L24" s="53">
        <f t="shared" si="3"/>
        <v>144</v>
      </c>
      <c r="M24" s="53">
        <f t="shared" si="2"/>
        <v>3</v>
      </c>
    </row>
    <row r="25" spans="1:13" x14ac:dyDescent="0.25">
      <c r="A25" s="49">
        <v>17</v>
      </c>
      <c r="B25" s="49" t="str">
        <f>+'Nueve periodos'!$AE$20</f>
        <v>AGR-401</v>
      </c>
      <c r="C25" s="50" t="str">
        <f>+'Nueve periodos'!AD21</f>
        <v>ANATOMIA Y FISIOLOGIA ANIMAL</v>
      </c>
      <c r="D25" s="354"/>
      <c r="E25" s="49" t="str">
        <f>IF('Nueve periodos'!AH20="","NO APLICA",'Nueve periodos'!AH20)</f>
        <v>AGR-303</v>
      </c>
      <c r="F25" s="51">
        <f>+'Nueve periodos'!AD25</f>
        <v>64</v>
      </c>
      <c r="G25" s="51">
        <f>+'Nueve periodos'!AE25</f>
        <v>32</v>
      </c>
      <c r="H25" s="51">
        <f>+'Nueve periodos'!AF25</f>
        <v>48</v>
      </c>
      <c r="I25" s="51">
        <f t="shared" si="1"/>
        <v>6</v>
      </c>
      <c r="J25" s="52"/>
      <c r="K25" s="52"/>
      <c r="L25" s="53">
        <f t="shared" si="3"/>
        <v>144</v>
      </c>
      <c r="M25" s="53">
        <f t="shared" si="2"/>
        <v>3</v>
      </c>
    </row>
    <row r="26" spans="1:13" x14ac:dyDescent="0.25">
      <c r="A26" s="49">
        <v>18</v>
      </c>
      <c r="B26" s="49" t="str">
        <f>+'Nueve periodos'!$AK$20</f>
        <v>9901V02-R22</v>
      </c>
      <c r="C26" s="50" t="str">
        <f>+'Nueve periodos'!AJ21</f>
        <v>ECONOMÍA GLOBAL</v>
      </c>
      <c r="D26" s="354"/>
      <c r="E26" s="49" t="str">
        <f>IF('Nueve periodos'!AN20="","NO APLICA",'Nueve periodos'!AN20)</f>
        <v>NO APLICA</v>
      </c>
      <c r="F26" s="51">
        <f>+'Nueve periodos'!AJ25</f>
        <v>32</v>
      </c>
      <c r="G26" s="51">
        <f>+'Nueve periodos'!AK25</f>
        <v>16</v>
      </c>
      <c r="H26" s="51">
        <f>+'Nueve periodos'!AL25</f>
        <v>48</v>
      </c>
      <c r="I26" s="51">
        <f t="shared" si="1"/>
        <v>3</v>
      </c>
      <c r="J26" s="52"/>
      <c r="K26" s="52"/>
      <c r="L26" s="53">
        <f t="shared" si="3"/>
        <v>96</v>
      </c>
      <c r="M26" s="53">
        <f t="shared" si="2"/>
        <v>2</v>
      </c>
    </row>
    <row r="27" spans="1:13" x14ac:dyDescent="0.25">
      <c r="A27" s="49">
        <v>19</v>
      </c>
      <c r="B27" s="49" t="str">
        <f>+'Nueve periodos'!$G$27</f>
        <v>AGR-408</v>
      </c>
      <c r="C27" s="50" t="str">
        <f>+'Nueve periodos'!F28</f>
        <v>GENÉTICA Y FITOMEJORAMIENTO</v>
      </c>
      <c r="D27" s="354">
        <v>4</v>
      </c>
      <c r="E27" s="49" t="str">
        <f>IF('Nueve periodos'!J27="","NO APLICA",'Nueve periodos'!J27)</f>
        <v>PAM-2302</v>
      </c>
      <c r="F27" s="51">
        <f>+'Nueve periodos'!F32</f>
        <v>64</v>
      </c>
      <c r="G27" s="51">
        <f>+'Nueve periodos'!G32</f>
        <v>32</v>
      </c>
      <c r="H27" s="51">
        <f>+'Nueve periodos'!H32</f>
        <v>48</v>
      </c>
      <c r="I27" s="51">
        <f t="shared" si="1"/>
        <v>6</v>
      </c>
      <c r="J27" s="52"/>
      <c r="K27" s="52"/>
      <c r="L27" s="53">
        <f t="shared" si="3"/>
        <v>144</v>
      </c>
      <c r="M27" s="53">
        <f t="shared" si="2"/>
        <v>3</v>
      </c>
    </row>
    <row r="28" spans="1:13" x14ac:dyDescent="0.25">
      <c r="A28" s="49">
        <v>20</v>
      </c>
      <c r="B28" s="49" t="str">
        <f>+'Nueve periodos'!$M$27</f>
        <v>AGR-409</v>
      </c>
      <c r="C28" s="50" t="str">
        <f>+'Nueve periodos'!L28</f>
        <v>CONSTRUCCIONES AGROPECUARIAS</v>
      </c>
      <c r="D28" s="354"/>
      <c r="E28" s="49" t="str">
        <f>IF('Nueve periodos'!P27="","NO APLICA",'Nueve periodos'!P27)</f>
        <v>NO APLICA</v>
      </c>
      <c r="F28" s="51">
        <f>+'Nueve periodos'!L32</f>
        <v>48</v>
      </c>
      <c r="G28" s="51">
        <f>+'Nueve periodos'!M32</f>
        <v>32</v>
      </c>
      <c r="H28" s="51">
        <f>+'Nueve periodos'!N32</f>
        <v>64</v>
      </c>
      <c r="I28" s="51">
        <f t="shared" si="1"/>
        <v>5</v>
      </c>
      <c r="J28" s="52"/>
      <c r="K28" s="52"/>
      <c r="L28" s="53">
        <f t="shared" si="3"/>
        <v>144</v>
      </c>
      <c r="M28" s="53">
        <f t="shared" si="2"/>
        <v>3</v>
      </c>
    </row>
    <row r="29" spans="1:13" ht="25.5" x14ac:dyDescent="0.25">
      <c r="A29" s="49">
        <v>21</v>
      </c>
      <c r="B29" s="49" t="str">
        <f>+'Nueve periodos'!$S$27</f>
        <v>AGR-506</v>
      </c>
      <c r="C29" s="50" t="str">
        <f>+'Nueve periodos'!R28</f>
        <v>SISTEMAS DE INFORMACION GEOGRAFICA</v>
      </c>
      <c r="D29" s="354"/>
      <c r="E29" s="49" t="str">
        <f>IF('Nueve periodos'!V27="","NO APLICA",'Nueve periodos'!V27)</f>
        <v>AGR-304</v>
      </c>
      <c r="F29" s="51">
        <f>+'Nueve periodos'!R32</f>
        <v>32</v>
      </c>
      <c r="G29" s="51">
        <f>+'Nueve periodos'!S32</f>
        <v>32</v>
      </c>
      <c r="H29" s="51">
        <f>+'Nueve periodos'!T32</f>
        <v>32</v>
      </c>
      <c r="I29" s="51">
        <f t="shared" si="1"/>
        <v>4</v>
      </c>
      <c r="J29" s="52"/>
      <c r="K29" s="52"/>
      <c r="L29" s="53">
        <f t="shared" si="3"/>
        <v>96</v>
      </c>
      <c r="M29" s="53">
        <f t="shared" si="2"/>
        <v>2</v>
      </c>
    </row>
    <row r="30" spans="1:13" x14ac:dyDescent="0.25">
      <c r="A30" s="49">
        <v>22</v>
      </c>
      <c r="B30" s="49" t="str">
        <f>+'Nueve periodos'!$Y$27</f>
        <v>AGR-410</v>
      </c>
      <c r="C30" s="50" t="str">
        <f>+'Nueve periodos'!X28</f>
        <v>NUTRICION VEGETAL</v>
      </c>
      <c r="D30" s="354"/>
      <c r="E30" s="49" t="str">
        <f>IF('Nueve periodos'!AB27="","NO APLICA",'Nueve periodos'!AB27)</f>
        <v>NO APLICA</v>
      </c>
      <c r="F30" s="51">
        <f>+'Nueve periodos'!X32</f>
        <v>48</v>
      </c>
      <c r="G30" s="51">
        <f>+'Nueve periodos'!Y32</f>
        <v>32</v>
      </c>
      <c r="H30" s="51">
        <f>+'Nueve periodos'!Z32</f>
        <v>16</v>
      </c>
      <c r="I30" s="51">
        <f t="shared" si="1"/>
        <v>5</v>
      </c>
      <c r="J30" s="52"/>
      <c r="K30" s="52"/>
      <c r="L30" s="53">
        <f t="shared" si="3"/>
        <v>96</v>
      </c>
      <c r="M30" s="53">
        <f t="shared" si="2"/>
        <v>2</v>
      </c>
    </row>
    <row r="31" spans="1:13" x14ac:dyDescent="0.25">
      <c r="A31" s="49">
        <v>23</v>
      </c>
      <c r="B31" s="49" t="str">
        <f>+'Nueve periodos'!$AE$27</f>
        <v>AGR-411</v>
      </c>
      <c r="C31" s="50" t="str">
        <f>+'Nueve periodos'!AD28</f>
        <v>SANIDAD ANIMAL</v>
      </c>
      <c r="D31" s="354"/>
      <c r="E31" s="49" t="str">
        <f>IF('Nueve periodos'!AH27="","NO APLICA",'Nueve periodos'!AH27)</f>
        <v>NO APLICA</v>
      </c>
      <c r="F31" s="51">
        <f>+'Nueve periodos'!AD32</f>
        <v>48</v>
      </c>
      <c r="G31" s="51">
        <f>+'Nueve periodos'!AE32</f>
        <v>32</v>
      </c>
      <c r="H31" s="51">
        <f>+'Nueve periodos'!AF32</f>
        <v>16</v>
      </c>
      <c r="I31" s="51">
        <f t="shared" si="1"/>
        <v>5</v>
      </c>
      <c r="J31" s="52"/>
      <c r="K31" s="52"/>
      <c r="L31" s="53">
        <f t="shared" si="3"/>
        <v>96</v>
      </c>
      <c r="M31" s="53">
        <f t="shared" si="2"/>
        <v>2</v>
      </c>
    </row>
    <row r="32" spans="1:13" ht="25.5" x14ac:dyDescent="0.25">
      <c r="A32" s="49">
        <v>24</v>
      </c>
      <c r="B32" s="49" t="str">
        <f>+'Nueve periodos'!$AK$27</f>
        <v>AGR-403</v>
      </c>
      <c r="C32" s="50" t="str">
        <f>+'Nueve periodos'!AJ28</f>
        <v>AGROECOLOGIA DE ZONAS ARIDAS Y HUMEDAS</v>
      </c>
      <c r="D32" s="354"/>
      <c r="E32" s="49" t="str">
        <f>IF('Nueve periodos'!AN27="","NO APLICA",'Nueve periodos'!AN27)</f>
        <v>NO APLICA</v>
      </c>
      <c r="F32" s="51">
        <f>+'Nueve periodos'!AJ32</f>
        <v>64</v>
      </c>
      <c r="G32" s="51">
        <f>+'Nueve periodos'!AK32</f>
        <v>32</v>
      </c>
      <c r="H32" s="51">
        <f>+'Nueve periodos'!AL32</f>
        <v>48</v>
      </c>
      <c r="I32" s="51">
        <f t="shared" si="1"/>
        <v>6</v>
      </c>
      <c r="J32" s="52"/>
      <c r="K32" s="52"/>
      <c r="L32" s="53">
        <f t="shared" si="3"/>
        <v>144</v>
      </c>
      <c r="M32" s="53">
        <f t="shared" si="2"/>
        <v>3</v>
      </c>
    </row>
    <row r="33" spans="1:13" x14ac:dyDescent="0.25">
      <c r="A33" s="49">
        <v>25</v>
      </c>
      <c r="B33" s="49" t="str">
        <f>+'Nueve periodos'!$G$34</f>
        <v>9901V03-R22</v>
      </c>
      <c r="C33" s="50" t="str">
        <f>+'Nueve periodos'!F35</f>
        <v>Innovación, Emprendimiento y Liderazgo</v>
      </c>
      <c r="D33" s="354">
        <v>5</v>
      </c>
      <c r="E33" s="49" t="str">
        <f>IF('Nueve periodos'!J34="","NO APLICA",'Nueve periodos'!J34)</f>
        <v>NO APLICA</v>
      </c>
      <c r="F33" s="51">
        <f>+'Nueve periodos'!F39</f>
        <v>32</v>
      </c>
      <c r="G33" s="51">
        <f>+'Nueve periodos'!G39</f>
        <v>16</v>
      </c>
      <c r="H33" s="51">
        <f>+'Nueve periodos'!H39</f>
        <v>48</v>
      </c>
      <c r="I33" s="51">
        <f t="shared" si="1"/>
        <v>3</v>
      </c>
      <c r="J33" s="52"/>
      <c r="K33" s="52"/>
      <c r="L33" s="53">
        <f t="shared" si="3"/>
        <v>96</v>
      </c>
      <c r="M33" s="53">
        <f t="shared" si="2"/>
        <v>2</v>
      </c>
    </row>
    <row r="34" spans="1:13" x14ac:dyDescent="0.25">
      <c r="A34" s="49">
        <v>26</v>
      </c>
      <c r="B34" s="49" t="str">
        <f>+'Nueve periodos'!$M$34</f>
        <v>AGR-508</v>
      </c>
      <c r="C34" s="50" t="str">
        <f>+'Nueve periodos'!L35</f>
        <v>ECONOMIA AGROPECUARIA</v>
      </c>
      <c r="D34" s="354"/>
      <c r="E34" s="49" t="str">
        <f>IF('Nueve periodos'!P34="","NO APLICA",'Nueve periodos'!P34)</f>
        <v>NO APLICA</v>
      </c>
      <c r="F34" s="51">
        <f>+'Nueve periodos'!L39</f>
        <v>48</v>
      </c>
      <c r="G34" s="51">
        <f>+'Nueve periodos'!M39</f>
        <v>32</v>
      </c>
      <c r="H34" s="51">
        <f>+'Nueve periodos'!N39</f>
        <v>64</v>
      </c>
      <c r="I34" s="51">
        <f t="shared" si="1"/>
        <v>5</v>
      </c>
      <c r="J34" s="52"/>
      <c r="K34" s="52"/>
      <c r="L34" s="53">
        <f t="shared" si="3"/>
        <v>144</v>
      </c>
      <c r="M34" s="53">
        <f t="shared" si="2"/>
        <v>3</v>
      </c>
    </row>
    <row r="35" spans="1:13" x14ac:dyDescent="0.25">
      <c r="A35" s="49">
        <v>27</v>
      </c>
      <c r="B35" s="49" t="str">
        <f>+'Nueve periodos'!$S$34</f>
        <v>AGR-509</v>
      </c>
      <c r="C35" s="50" t="str">
        <f>+'Nueve periodos'!R35</f>
        <v>SISTEMAS DE RIEGO Y DRENAJE</v>
      </c>
      <c r="D35" s="354"/>
      <c r="E35" s="49" t="str">
        <f>IF('Nueve periodos'!V34="","NO APLICA",'Nueve periodos'!V34)</f>
        <v>NO APLICA</v>
      </c>
      <c r="F35" s="51">
        <f>+'Nueve periodos'!R39</f>
        <v>64</v>
      </c>
      <c r="G35" s="51">
        <f>+'Nueve periodos'!S39</f>
        <v>32</v>
      </c>
      <c r="H35" s="51">
        <f>+'Nueve periodos'!T39</f>
        <v>48</v>
      </c>
      <c r="I35" s="51">
        <f t="shared" si="1"/>
        <v>6</v>
      </c>
      <c r="J35" s="52"/>
      <c r="K35" s="52"/>
      <c r="L35" s="53">
        <f t="shared" si="3"/>
        <v>144</v>
      </c>
      <c r="M35" s="53">
        <f t="shared" si="2"/>
        <v>3</v>
      </c>
    </row>
    <row r="36" spans="1:13" x14ac:dyDescent="0.25">
      <c r="A36" s="49">
        <v>28</v>
      </c>
      <c r="B36" s="49" t="str">
        <f>+'Nueve periodos'!$Y$34</f>
        <v>AGR-505</v>
      </c>
      <c r="C36" s="50" t="str">
        <f>+'Nueve periodos'!X35</f>
        <v xml:space="preserve">AGROFORESTERIA </v>
      </c>
      <c r="D36" s="354"/>
      <c r="E36" s="49" t="str">
        <f>IF('Nueve periodos'!AB34="","NO APLICA",'Nueve periodos'!AB34)</f>
        <v>NO APLICA</v>
      </c>
      <c r="F36" s="51">
        <f>+'Nueve periodos'!X39</f>
        <v>48</v>
      </c>
      <c r="G36" s="51">
        <f>+'Nueve periodos'!Y39</f>
        <v>32</v>
      </c>
      <c r="H36" s="51">
        <f>+'Nueve periodos'!Z39</f>
        <v>64</v>
      </c>
      <c r="I36" s="51">
        <f t="shared" si="1"/>
        <v>5</v>
      </c>
      <c r="J36" s="52"/>
      <c r="K36" s="52"/>
      <c r="L36" s="53">
        <f t="shared" si="3"/>
        <v>144</v>
      </c>
      <c r="M36" s="53">
        <f t="shared" si="2"/>
        <v>3</v>
      </c>
    </row>
    <row r="37" spans="1:13" ht="25.5" x14ac:dyDescent="0.25">
      <c r="A37" s="49">
        <v>29</v>
      </c>
      <c r="B37" s="49" t="str">
        <f>+'Nueve periodos'!$AE$34</f>
        <v>AGR-510</v>
      </c>
      <c r="C37" s="50" t="str">
        <f>+'Nueve periodos'!AD35</f>
        <v>METODOS ESTADISTICOS  Y DISEÑO  EXPERIMENTAL</v>
      </c>
      <c r="D37" s="354"/>
      <c r="E37" s="49" t="str">
        <f>IF('Nueve periodos'!AH34="","NO APLICA",'Nueve periodos'!AH34)</f>
        <v>NO APLICA</v>
      </c>
      <c r="F37" s="51">
        <f>+'Nueve periodos'!AD39</f>
        <v>48</v>
      </c>
      <c r="G37" s="51">
        <f>+'Nueve periodos'!AE39</f>
        <v>32</v>
      </c>
      <c r="H37" s="51">
        <f>+'Nueve periodos'!AF39</f>
        <v>16</v>
      </c>
      <c r="I37" s="51">
        <f t="shared" si="1"/>
        <v>5</v>
      </c>
      <c r="J37" s="52"/>
      <c r="K37" s="52"/>
      <c r="L37" s="53">
        <f t="shared" si="3"/>
        <v>96</v>
      </c>
      <c r="M37" s="53">
        <f t="shared" si="2"/>
        <v>2</v>
      </c>
    </row>
    <row r="38" spans="1:13" x14ac:dyDescent="0.25">
      <c r="A38" s="49">
        <v>30</v>
      </c>
      <c r="B38" s="49" t="str">
        <f>+'Nueve periodos'!$AK$34</f>
        <v>AGR-407</v>
      </c>
      <c r="C38" s="50" t="str">
        <f>+'Nueve periodos'!AJ35</f>
        <v>MECANIZACIÓN AGROPECUARIA</v>
      </c>
      <c r="D38" s="354"/>
      <c r="E38" s="49" t="str">
        <f>IF('Nueve periodos'!AN34="","NO APLICA",'Nueve periodos'!AN34)</f>
        <v>NO APLICA</v>
      </c>
      <c r="F38" s="51">
        <f>+'Nueve periodos'!AJ39</f>
        <v>48</v>
      </c>
      <c r="G38" s="51">
        <f>+'Nueve periodos'!AK39</f>
        <v>32</v>
      </c>
      <c r="H38" s="51">
        <f>+'Nueve periodos'!AL39</f>
        <v>16</v>
      </c>
      <c r="I38" s="51">
        <f t="shared" si="1"/>
        <v>5</v>
      </c>
      <c r="J38" s="52"/>
      <c r="K38" s="52"/>
      <c r="L38" s="53">
        <f t="shared" si="3"/>
        <v>96</v>
      </c>
      <c r="M38" s="53">
        <f t="shared" si="2"/>
        <v>2</v>
      </c>
    </row>
    <row r="39" spans="1:13" x14ac:dyDescent="0.25">
      <c r="A39" s="49">
        <v>31</v>
      </c>
      <c r="B39" s="49" t="str">
        <f>+'Nueve periodos'!$G$41</f>
        <v>AGR-608</v>
      </c>
      <c r="C39" s="50" t="str">
        <f>+'Nueve periodos'!F42</f>
        <v>AGRICULTURA  DE PRECISION</v>
      </c>
      <c r="D39" s="354">
        <v>6</v>
      </c>
      <c r="E39" s="49" t="str">
        <f>IF('Nueve periodos'!J41="","NO APLICA",'Nueve periodos'!J41)</f>
        <v>AGR-506</v>
      </c>
      <c r="F39" s="51">
        <f>+'Nueve periodos'!F46</f>
        <v>48</v>
      </c>
      <c r="G39" s="51">
        <f>+'Nueve periodos'!G46</f>
        <v>32</v>
      </c>
      <c r="H39" s="51">
        <f>+'Nueve periodos'!H46</f>
        <v>16</v>
      </c>
      <c r="I39" s="51">
        <f t="shared" si="1"/>
        <v>5</v>
      </c>
      <c r="J39" s="52"/>
      <c r="K39" s="52"/>
      <c r="L39" s="53">
        <f t="shared" si="3"/>
        <v>96</v>
      </c>
      <c r="M39" s="53">
        <f t="shared" si="2"/>
        <v>2</v>
      </c>
    </row>
    <row r="40" spans="1:13" ht="38.25" x14ac:dyDescent="0.25">
      <c r="A40" s="49">
        <v>32</v>
      </c>
      <c r="B40" s="49" t="str">
        <f>+'Nueve periodos'!$M$41</f>
        <v>AGR-806</v>
      </c>
      <c r="C40" s="50" t="str">
        <f>+'Nueve periodos'!L42</f>
        <v>FUNDAMENTOS DE LA AGRICULTURA URBANA Y PERIURBANA</v>
      </c>
      <c r="D40" s="354"/>
      <c r="E40" s="49" t="str">
        <f>IF('Nueve periodos'!P41="","NO APLICA",'Nueve periodos'!P41)</f>
        <v>NO APLICA</v>
      </c>
      <c r="F40" s="51">
        <f>+'Nueve periodos'!L46</f>
        <v>48</v>
      </c>
      <c r="G40" s="51">
        <f>+'Nueve periodos'!M46</f>
        <v>16</v>
      </c>
      <c r="H40" s="51">
        <f>+'Nueve periodos'!N46</f>
        <v>32</v>
      </c>
      <c r="I40" s="51">
        <f t="shared" si="1"/>
        <v>4</v>
      </c>
      <c r="J40" s="52"/>
      <c r="K40" s="52"/>
      <c r="L40" s="53">
        <f t="shared" si="3"/>
        <v>96</v>
      </c>
      <c r="M40" s="53">
        <f t="shared" si="2"/>
        <v>2</v>
      </c>
    </row>
    <row r="41" spans="1:13" x14ac:dyDescent="0.25">
      <c r="A41" s="49">
        <v>33</v>
      </c>
      <c r="B41" s="49" t="str">
        <f>+'Nueve periodos'!$S$41</f>
        <v>AGR-605</v>
      </c>
      <c r="C41" s="50" t="str">
        <f>+'Nueve periodos'!R42</f>
        <v>PASTOS Y FORRAJES</v>
      </c>
      <c r="D41" s="354"/>
      <c r="E41" s="49" t="str">
        <f>IF('Nueve periodos'!V41="","NO APLICA",'Nueve periodos'!V41)</f>
        <v>NO APLICA</v>
      </c>
      <c r="F41" s="51">
        <f>+'Nueve periodos'!R46</f>
        <v>48</v>
      </c>
      <c r="G41" s="51">
        <f>+'Nueve periodos'!S46</f>
        <v>32</v>
      </c>
      <c r="H41" s="51">
        <f>+'Nueve periodos'!T46</f>
        <v>16</v>
      </c>
      <c r="I41" s="51">
        <f t="shared" si="1"/>
        <v>5</v>
      </c>
      <c r="J41" s="52"/>
      <c r="K41" s="52"/>
      <c r="L41" s="53">
        <f t="shared" si="3"/>
        <v>96</v>
      </c>
      <c r="M41" s="53">
        <f t="shared" si="2"/>
        <v>2</v>
      </c>
    </row>
    <row r="42" spans="1:13" x14ac:dyDescent="0.25">
      <c r="A42" s="49">
        <v>34</v>
      </c>
      <c r="B42" s="49" t="str">
        <f>+'Nueve periodos'!$Y$41</f>
        <v>AGR-604</v>
      </c>
      <c r="C42" s="50" t="str">
        <f>+'Nueve periodos'!R42</f>
        <v>PASTOS Y FORRAJES</v>
      </c>
      <c r="D42" s="354"/>
      <c r="E42" s="49" t="str">
        <f>IF('Nueve periodos'!AB41="","NO APLICA",'Nueve periodos'!AB41)</f>
        <v>AGR-601</v>
      </c>
      <c r="F42" s="51">
        <f>+'Nueve periodos'!X46</f>
        <v>48</v>
      </c>
      <c r="G42" s="51">
        <f>+'Nueve periodos'!Y46</f>
        <v>48</v>
      </c>
      <c r="H42" s="51">
        <f>+'Nueve periodos'!Z46</f>
        <v>48</v>
      </c>
      <c r="I42" s="51">
        <f t="shared" si="1"/>
        <v>6</v>
      </c>
      <c r="J42" s="52"/>
      <c r="K42" s="52"/>
      <c r="L42" s="53">
        <f t="shared" si="3"/>
        <v>144</v>
      </c>
      <c r="M42" s="53">
        <f t="shared" si="2"/>
        <v>3</v>
      </c>
    </row>
    <row r="43" spans="1:13" ht="25.5" x14ac:dyDescent="0.25">
      <c r="A43" s="49">
        <v>35</v>
      </c>
      <c r="B43" s="49" t="str">
        <f>+'Nueve periodos'!$AE$41</f>
        <v>AGR-603</v>
      </c>
      <c r="C43" s="50" t="str">
        <f>+'Nueve periodos'!X42</f>
        <v>SISTEMAS DE PRODUCCION AGRICOLA: CICLO CORTO</v>
      </c>
      <c r="D43" s="354"/>
      <c r="E43" s="49" t="str">
        <f>IF('Nueve periodos'!AH41="","NO APLICA",'Nueve periodos'!AH41)</f>
        <v>AGR-601</v>
      </c>
      <c r="F43" s="51">
        <f>+'Nueve periodos'!AD46</f>
        <v>48</v>
      </c>
      <c r="G43" s="51">
        <f>+'Nueve periodos'!AE46</f>
        <v>48</v>
      </c>
      <c r="H43" s="51">
        <f>+'Nueve periodos'!AF46</f>
        <v>48</v>
      </c>
      <c r="I43" s="51">
        <f t="shared" si="1"/>
        <v>6</v>
      </c>
      <c r="J43" s="52"/>
      <c r="K43" s="52"/>
      <c r="L43" s="53">
        <f t="shared" si="3"/>
        <v>144</v>
      </c>
      <c r="M43" s="53">
        <f t="shared" si="2"/>
        <v>3</v>
      </c>
    </row>
    <row r="44" spans="1:13" ht="25.5" x14ac:dyDescent="0.25">
      <c r="A44" s="49">
        <v>36</v>
      </c>
      <c r="B44" s="49" t="str">
        <f>+'Nueve periodos'!AK41</f>
        <v>AGR-609</v>
      </c>
      <c r="C44" s="50" t="str">
        <f>+'Nueve periodos'!AD42</f>
        <v>SISTEMAS DE PRODUCCION AGRICOLA: CICLO PERENNE</v>
      </c>
      <c r="D44" s="354"/>
      <c r="E44" s="49" t="str">
        <f>IF('Nueve periodos'!AN41="","NO APLICA",'Nueve periodos'!AN41)</f>
        <v>NO APLICA</v>
      </c>
      <c r="F44" s="51">
        <f>+'Nueve periodos'!AJ46</f>
        <v>48</v>
      </c>
      <c r="G44" s="51">
        <f>+'Nueve periodos'!AK46</f>
        <v>16</v>
      </c>
      <c r="H44" s="51">
        <f>+'Nueve periodos'!AL46</f>
        <v>32</v>
      </c>
      <c r="I44" s="51">
        <f t="shared" si="1"/>
        <v>4</v>
      </c>
      <c r="J44" s="52"/>
      <c r="K44" s="52"/>
      <c r="L44" s="53">
        <f t="shared" si="3"/>
        <v>96</v>
      </c>
      <c r="M44" s="53">
        <f t="shared" si="2"/>
        <v>2</v>
      </c>
    </row>
    <row r="45" spans="1:13" x14ac:dyDescent="0.25">
      <c r="A45" s="49">
        <v>37</v>
      </c>
      <c r="B45" s="49" t="str">
        <f>+'Nueve periodos'!G48</f>
        <v>AGR-602</v>
      </c>
      <c r="C45" s="50" t="str">
        <f>+'Nueve periodos'!F49</f>
        <v>NUTRICION ANIMAL</v>
      </c>
      <c r="D45" s="354">
        <v>7</v>
      </c>
      <c r="E45" s="49" t="str">
        <f>IF('Nueve periodos'!J48="","NO APLICA",'Nueve periodos'!J48)</f>
        <v>NO APLICA</v>
      </c>
      <c r="F45" s="51">
        <f>+'Nueve periodos'!F53</f>
        <v>48</v>
      </c>
      <c r="G45" s="51">
        <f>+'Nueve periodos'!G53</f>
        <v>32</v>
      </c>
      <c r="H45" s="51">
        <f>+'Nueve periodos'!H53</f>
        <v>16</v>
      </c>
      <c r="I45" s="51">
        <f t="shared" si="1"/>
        <v>5</v>
      </c>
      <c r="J45" s="52"/>
      <c r="K45" s="52"/>
      <c r="L45" s="53">
        <f t="shared" si="3"/>
        <v>96</v>
      </c>
      <c r="M45" s="53">
        <f t="shared" si="2"/>
        <v>2</v>
      </c>
    </row>
    <row r="46" spans="1:13" x14ac:dyDescent="0.25">
      <c r="A46" s="49">
        <v>38</v>
      </c>
      <c r="B46" s="49" t="str">
        <f>+'Nueve periodos'!M48</f>
        <v>AGR-706A</v>
      </c>
      <c r="C46" s="50" t="str">
        <f>+'Nueve periodos'!L49</f>
        <v>MEJORAMIENTO ANIMAL</v>
      </c>
      <c r="D46" s="354"/>
      <c r="E46" s="49" t="str">
        <f>IF('Nueve periodos'!P48="","NO APLICA",'Nueve periodos'!P48)</f>
        <v>NO APLICA</v>
      </c>
      <c r="F46" s="51">
        <f>+'Nueve periodos'!L53</f>
        <v>64</v>
      </c>
      <c r="G46" s="51">
        <f>+'Nueve periodos'!M53</f>
        <v>32</v>
      </c>
      <c r="H46" s="51">
        <f>+'Nueve periodos'!N53</f>
        <v>48</v>
      </c>
      <c r="I46" s="51">
        <f t="shared" si="1"/>
        <v>6</v>
      </c>
      <c r="J46" s="52"/>
      <c r="K46" s="52"/>
      <c r="L46" s="53">
        <f t="shared" si="3"/>
        <v>144</v>
      </c>
      <c r="M46" s="53">
        <f t="shared" si="2"/>
        <v>3</v>
      </c>
    </row>
    <row r="47" spans="1:13" ht="25.5" x14ac:dyDescent="0.25">
      <c r="A47" s="49">
        <v>39</v>
      </c>
      <c r="B47" s="49" t="str">
        <f>+'Nueve periodos'!S48</f>
        <v>AGR-702</v>
      </c>
      <c r="C47" s="50" t="str">
        <f>+'Nueve periodos'!R49</f>
        <v>SISTEMA DE PRODUCCION PECUARIA RUMIANTES</v>
      </c>
      <c r="D47" s="354"/>
      <c r="E47" s="49" t="str">
        <f>IF('Nueve periodos'!V48="","NO APLICA",'Nueve periodos'!V48)</f>
        <v>AGR-401</v>
      </c>
      <c r="F47" s="51">
        <f>+'Nueve periodos'!R53</f>
        <v>48</v>
      </c>
      <c r="G47" s="51">
        <f>+'Nueve periodos'!S53</f>
        <v>32</v>
      </c>
      <c r="H47" s="51">
        <f>+'Nueve periodos'!T53</f>
        <v>64</v>
      </c>
      <c r="I47" s="51">
        <f t="shared" si="1"/>
        <v>5</v>
      </c>
      <c r="J47" s="52"/>
      <c r="K47" s="52"/>
      <c r="L47" s="53">
        <f t="shared" si="3"/>
        <v>144</v>
      </c>
      <c r="M47" s="53">
        <f t="shared" si="2"/>
        <v>3</v>
      </c>
    </row>
    <row r="48" spans="1:13" ht="25.5" x14ac:dyDescent="0.25">
      <c r="A48" s="49">
        <v>40</v>
      </c>
      <c r="B48" s="49" t="str">
        <f>+'Nueve periodos'!Y48</f>
        <v>AGR-703</v>
      </c>
      <c r="C48" s="50" t="str">
        <f>+'Nueve periodos'!X49</f>
        <v>SISTEMAS DE PRODUCCIÓN PECUARIA PORCINA</v>
      </c>
      <c r="D48" s="354"/>
      <c r="E48" s="49" t="str">
        <f>IF('Nueve periodos'!AB48="","NO APLICA",'Nueve periodos'!AB48)</f>
        <v>AGR-401</v>
      </c>
      <c r="F48" s="51">
        <f>+'Nueve periodos'!X53</f>
        <v>48</v>
      </c>
      <c r="G48" s="51">
        <f>+'Nueve periodos'!Y53</f>
        <v>32</v>
      </c>
      <c r="H48" s="51">
        <f>+'Nueve periodos'!Z53</f>
        <v>16</v>
      </c>
      <c r="I48" s="51">
        <f t="shared" si="1"/>
        <v>5</v>
      </c>
      <c r="J48" s="52"/>
      <c r="K48" s="52"/>
      <c r="L48" s="53">
        <f t="shared" si="3"/>
        <v>96</v>
      </c>
      <c r="M48" s="53">
        <f t="shared" si="2"/>
        <v>2</v>
      </c>
    </row>
    <row r="49" spans="1:13" ht="25.5" x14ac:dyDescent="0.25">
      <c r="A49" s="49">
        <v>41</v>
      </c>
      <c r="B49" s="49" t="str">
        <f>+'Nueve periodos'!AE48</f>
        <v>AGR-704</v>
      </c>
      <c r="C49" s="50" t="str">
        <f>+'Nueve periodos'!AD49</f>
        <v>SISTEMAS DE PRODUCCIÓN PECUARIA: ESPECIES MENORES</v>
      </c>
      <c r="D49" s="354"/>
      <c r="E49" s="49" t="str">
        <f>IF('Nueve periodos'!AH48="","NO APLICA",'Nueve periodos'!AH48)</f>
        <v>AGR-401</v>
      </c>
      <c r="F49" s="51">
        <f>+'Nueve periodos'!AD53</f>
        <v>48</v>
      </c>
      <c r="G49" s="51">
        <f>+'Nueve periodos'!AE53</f>
        <v>32</v>
      </c>
      <c r="H49" s="51">
        <f>+'Nueve periodos'!AF53</f>
        <v>16</v>
      </c>
      <c r="I49" s="51">
        <f t="shared" si="1"/>
        <v>5</v>
      </c>
      <c r="J49" s="52"/>
      <c r="K49" s="52"/>
      <c r="L49" s="53">
        <f t="shared" si="3"/>
        <v>96</v>
      </c>
      <c r="M49" s="53">
        <f t="shared" si="2"/>
        <v>2</v>
      </c>
    </row>
    <row r="50" spans="1:13" ht="25.5" x14ac:dyDescent="0.25">
      <c r="A50" s="49">
        <v>42</v>
      </c>
      <c r="B50" s="49" t="str">
        <f>+'Nueve periodos'!AK48</f>
        <v>AGR-701</v>
      </c>
      <c r="C50" s="50" t="str">
        <f>+'Nueve periodos'!AJ49</f>
        <v>SISTEMA DE PRODUCCION PECUARIA: AVICOLA</v>
      </c>
      <c r="D50" s="354"/>
      <c r="E50" s="49" t="str">
        <f>IF('Nueve periodos'!AN48="","NO APLICA",'Nueve periodos'!AN48)</f>
        <v>AGR-401</v>
      </c>
      <c r="F50" s="51">
        <f>+'Nueve periodos'!AJ53</f>
        <v>48</v>
      </c>
      <c r="G50" s="51">
        <f>+'Nueve periodos'!AK53</f>
        <v>32</v>
      </c>
      <c r="H50" s="51">
        <f>+'Nueve periodos'!AL53</f>
        <v>16</v>
      </c>
      <c r="I50" s="51">
        <f t="shared" si="1"/>
        <v>5</v>
      </c>
      <c r="J50" s="52"/>
      <c r="K50" s="52"/>
      <c r="L50" s="53">
        <f t="shared" si="3"/>
        <v>96</v>
      </c>
      <c r="M50" s="53">
        <f t="shared" si="2"/>
        <v>2</v>
      </c>
    </row>
    <row r="51" spans="1:13" ht="25.5" x14ac:dyDescent="0.25">
      <c r="A51" s="49">
        <v>43</v>
      </c>
      <c r="B51" s="49" t="str">
        <f>+'Nueve periodos'!G55</f>
        <v>AGR-901</v>
      </c>
      <c r="C51" s="50" t="str">
        <f>+'Nueve periodos'!F56</f>
        <v>GESTIÓN ADMINISTRATIVA Y FINANCIERA AGROPECUARIA</v>
      </c>
      <c r="D51" s="354">
        <v>8</v>
      </c>
      <c r="E51" s="49" t="str">
        <f>IF('Nueve periodos'!J55="","NO APLICA",'Nueve periodos'!J55)</f>
        <v>NO APLICA</v>
      </c>
      <c r="F51" s="51">
        <f>+'Nueve periodos'!F60</f>
        <v>48</v>
      </c>
      <c r="G51" s="51">
        <f>+'Nueve periodos'!G60</f>
        <v>16</v>
      </c>
      <c r="H51" s="51">
        <f>+'Nueve periodos'!H60</f>
        <v>32</v>
      </c>
      <c r="I51" s="51">
        <f t="shared" si="1"/>
        <v>4</v>
      </c>
      <c r="J51" s="52"/>
      <c r="K51" s="52"/>
      <c r="L51" s="53">
        <f t="shared" si="3"/>
        <v>96</v>
      </c>
      <c r="M51" s="53">
        <f t="shared" si="2"/>
        <v>2</v>
      </c>
    </row>
    <row r="52" spans="1:13" ht="25.5" x14ac:dyDescent="0.25">
      <c r="A52" s="49">
        <v>44</v>
      </c>
      <c r="B52" s="49" t="str">
        <f>+'Nueve periodos'!M55</f>
        <v>AGR-808</v>
      </c>
      <c r="C52" s="50" t="str">
        <f>+'Nueve periodos'!L56</f>
        <v>GESTION  INTEGRAL DE LA CALIDAD AGROPECUARIA</v>
      </c>
      <c r="D52" s="354"/>
      <c r="E52" s="49" t="str">
        <f>IF('Nueve periodos'!P55="","NO APLICA",'Nueve periodos'!P55)</f>
        <v>NO APLICA</v>
      </c>
      <c r="F52" s="51">
        <f>+'Nueve periodos'!L60</f>
        <v>32</v>
      </c>
      <c r="G52" s="51">
        <f>+'Nueve periodos'!M60</f>
        <v>32</v>
      </c>
      <c r="H52" s="51">
        <f>+'Nueve periodos'!N60</f>
        <v>32</v>
      </c>
      <c r="I52" s="51">
        <f t="shared" si="1"/>
        <v>4</v>
      </c>
      <c r="J52" s="52"/>
      <c r="K52" s="52"/>
      <c r="L52" s="53">
        <f t="shared" si="3"/>
        <v>96</v>
      </c>
      <c r="M52" s="53">
        <f t="shared" si="2"/>
        <v>2</v>
      </c>
    </row>
    <row r="53" spans="1:13" x14ac:dyDescent="0.25">
      <c r="A53" s="49">
        <v>45</v>
      </c>
      <c r="B53" s="49">
        <f>+'Nueve periodos'!S55</f>
        <v>0</v>
      </c>
      <c r="C53" s="50">
        <f>+'Nueve periodos'!R56</f>
        <v>0</v>
      </c>
      <c r="D53" s="354"/>
      <c r="E53" s="49" t="str">
        <f>IF('Nueve periodos'!V55="","NO APLICA",'Nueve periodos'!V55)</f>
        <v>NO APLICA</v>
      </c>
      <c r="F53" s="51">
        <f>+'Nueve periodos'!R60</f>
        <v>0</v>
      </c>
      <c r="G53" s="51">
        <f>+'Nueve periodos'!S60</f>
        <v>0</v>
      </c>
      <c r="H53" s="51">
        <f>+'Nueve periodos'!T60</f>
        <v>0</v>
      </c>
      <c r="I53" s="51">
        <f t="shared" si="1"/>
        <v>0</v>
      </c>
      <c r="J53" s="52"/>
      <c r="K53" s="52"/>
      <c r="L53" s="53">
        <f t="shared" si="3"/>
        <v>0</v>
      </c>
      <c r="M53" s="53">
        <f t="shared" si="2"/>
        <v>0</v>
      </c>
    </row>
    <row r="54" spans="1:13" x14ac:dyDescent="0.25">
      <c r="A54" s="49">
        <v>46</v>
      </c>
      <c r="B54" s="49" t="str">
        <f>+'Nueve periodos'!Y55</f>
        <v>AGR-809</v>
      </c>
      <c r="C54" s="50" t="str">
        <f>+'Nueve periodos'!X56</f>
        <v>DESARROLLO LOCAL</v>
      </c>
      <c r="D54" s="354"/>
      <c r="E54" s="49" t="str">
        <f>IF('Nueve periodos'!AB55="","NO APLICA",'Nueve periodos'!AB55)</f>
        <v>NO APLICA</v>
      </c>
      <c r="F54" s="51">
        <f>+'Nueve periodos'!X60</f>
        <v>32</v>
      </c>
      <c r="G54" s="51">
        <f>+'Nueve periodos'!Y60</f>
        <v>32</v>
      </c>
      <c r="H54" s="51">
        <f>+'Nueve periodos'!Z60</f>
        <v>32</v>
      </c>
      <c r="I54" s="51">
        <f t="shared" si="1"/>
        <v>4</v>
      </c>
      <c r="J54" s="52"/>
      <c r="K54" s="52"/>
      <c r="L54" s="53">
        <f t="shared" si="3"/>
        <v>96</v>
      </c>
      <c r="M54" s="53">
        <f t="shared" si="2"/>
        <v>2</v>
      </c>
    </row>
    <row r="55" spans="1:13" x14ac:dyDescent="0.25">
      <c r="A55" s="49">
        <v>47</v>
      </c>
      <c r="B55" s="49" t="str">
        <f>+'Nueve periodos'!AE55</f>
        <v>AGR-801</v>
      </c>
      <c r="C55" s="50" t="str">
        <f>+'Nueve periodos'!AD56</f>
        <v>BIOTECNOLOGÍA</v>
      </c>
      <c r="D55" s="354"/>
      <c r="E55" s="49" t="str">
        <f>IF('Nueve periodos'!AH55="","NO APLICA",'Nueve periodos'!AH55)</f>
        <v>AGR-408</v>
      </c>
      <c r="F55" s="51">
        <f>+'Nueve periodos'!AD60</f>
        <v>48</v>
      </c>
      <c r="G55" s="51">
        <f>+'Nueve periodos'!AE60</f>
        <v>32</v>
      </c>
      <c r="H55" s="51">
        <f>+'Nueve periodos'!AF60</f>
        <v>16</v>
      </c>
      <c r="I55" s="51">
        <f t="shared" si="1"/>
        <v>5</v>
      </c>
      <c r="J55" s="52"/>
      <c r="K55" s="52"/>
      <c r="L55" s="53">
        <f t="shared" si="3"/>
        <v>96</v>
      </c>
      <c r="M55" s="53">
        <f t="shared" si="2"/>
        <v>2</v>
      </c>
    </row>
    <row r="56" spans="1:13" ht="25.5" x14ac:dyDescent="0.25">
      <c r="A56" s="49">
        <v>48</v>
      </c>
      <c r="B56" s="49" t="str">
        <f>+'Nueve periodos'!AR55</f>
        <v>PAM-6301.1</v>
      </c>
      <c r="C56" s="50" t="str">
        <f>+'Nueve periodos'!AQ56</f>
        <v>TRABAJO DE INTEGRACIÓN CURRICULAR: FASE DE DISEÑO</v>
      </c>
      <c r="D56" s="354"/>
      <c r="E56" s="49" t="str">
        <f>IF('Nueve periodos'!AU55="","NO APLICA",'Nueve periodos'!AU55)</f>
        <v>AGR-510</v>
      </c>
      <c r="F56" s="51">
        <f>+'Nueve periodos'!AQ60</f>
        <v>16</v>
      </c>
      <c r="G56" s="51">
        <f>+'Nueve periodos'!AR60</f>
        <v>16</v>
      </c>
      <c r="H56" s="51">
        <f>+'Nueve periodos'!AS60</f>
        <v>160</v>
      </c>
      <c r="I56" s="51">
        <f t="shared" si="1"/>
        <v>2</v>
      </c>
      <c r="J56" s="52"/>
      <c r="K56" s="52"/>
      <c r="L56" s="53">
        <f t="shared" si="3"/>
        <v>192</v>
      </c>
      <c r="M56" s="53">
        <f t="shared" si="2"/>
        <v>4</v>
      </c>
    </row>
    <row r="57" spans="1:13" x14ac:dyDescent="0.25">
      <c r="A57" s="49">
        <v>49</v>
      </c>
      <c r="B57" s="49" t="str">
        <f>+'Nueve periodos'!G62</f>
        <v>AGR-804</v>
      </c>
      <c r="C57" s="50" t="str">
        <f>+'Nueve periodos'!F63</f>
        <v>SOCIOLOGIA RURAL</v>
      </c>
      <c r="D57" s="354">
        <v>9</v>
      </c>
      <c r="E57" s="49" t="str">
        <f>IF('Nueve periodos'!J62="","NO APLICA",'Nueve periodos'!J62)</f>
        <v>NO APLICA</v>
      </c>
      <c r="F57" s="51">
        <f>+'Nueve periodos'!F67</f>
        <v>32</v>
      </c>
      <c r="G57" s="51">
        <f>+'Nueve periodos'!G67</f>
        <v>32</v>
      </c>
      <c r="H57" s="51">
        <f>+'Nueve periodos'!H67</f>
        <v>32</v>
      </c>
      <c r="I57" s="51">
        <f t="shared" si="1"/>
        <v>4</v>
      </c>
      <c r="J57" s="52"/>
      <c r="K57" s="52"/>
      <c r="L57" s="53">
        <f t="shared" si="3"/>
        <v>96</v>
      </c>
      <c r="M57" s="53">
        <f t="shared" si="2"/>
        <v>2</v>
      </c>
    </row>
    <row r="58" spans="1:13" ht="25.5" x14ac:dyDescent="0.25">
      <c r="A58" s="49">
        <v>50</v>
      </c>
      <c r="B58" s="49" t="str">
        <f>+'Nueve periodos'!M62</f>
        <v>AGR-1003</v>
      </c>
      <c r="C58" s="50" t="str">
        <f>+'Nueve periodos'!L63</f>
        <v>MERCADO Y COMERCIALIZACIÓN AGROPECUARIA</v>
      </c>
      <c r="D58" s="354"/>
      <c r="E58" s="49" t="str">
        <f>IF('Nueve periodos'!P62="","NO APLICA",'Nueve periodos'!P62)</f>
        <v>NO APLICA</v>
      </c>
      <c r="F58" s="51">
        <f>+'Nueve periodos'!L67</f>
        <v>48</v>
      </c>
      <c r="G58" s="51">
        <f>+'Nueve periodos'!M67</f>
        <v>32</v>
      </c>
      <c r="H58" s="51">
        <f>+'Nueve periodos'!N67</f>
        <v>16</v>
      </c>
      <c r="I58" s="51">
        <f t="shared" si="1"/>
        <v>5</v>
      </c>
      <c r="J58" s="52"/>
      <c r="K58" s="52"/>
      <c r="L58" s="53">
        <f t="shared" si="3"/>
        <v>96</v>
      </c>
      <c r="M58" s="53">
        <f t="shared" si="2"/>
        <v>2</v>
      </c>
    </row>
    <row r="59" spans="1:13" x14ac:dyDescent="0.25">
      <c r="A59" s="49">
        <v>51</v>
      </c>
      <c r="B59" s="49" t="str">
        <f>+'Nueve periodos'!S62</f>
        <v xml:space="preserve"> PAM-5699</v>
      </c>
      <c r="C59" s="50" t="str">
        <f>+'Nueve periodos'!R63</f>
        <v>MARCO LEGAL AGROPECUARIO</v>
      </c>
      <c r="D59" s="354"/>
      <c r="E59" s="49" t="str">
        <f>IF('Nueve periodos'!V62="","NO APLICA",'Nueve periodos'!V62)</f>
        <v>NO APLICA</v>
      </c>
      <c r="F59" s="51">
        <f>+'Nueve periodos'!R67</f>
        <v>48</v>
      </c>
      <c r="G59" s="51">
        <f>+'Nueve periodos'!S67</f>
        <v>16</v>
      </c>
      <c r="H59" s="51">
        <f>+'Nueve periodos'!T67</f>
        <v>32</v>
      </c>
      <c r="I59" s="51">
        <f t="shared" si="1"/>
        <v>4</v>
      </c>
      <c r="J59" s="52"/>
      <c r="K59" s="52"/>
      <c r="L59" s="53">
        <f t="shared" si="3"/>
        <v>96</v>
      </c>
      <c r="M59" s="53">
        <f t="shared" si="2"/>
        <v>2</v>
      </c>
    </row>
    <row r="60" spans="1:13" ht="25.5" x14ac:dyDescent="0.25">
      <c r="A60" s="49">
        <v>52</v>
      </c>
      <c r="B60" s="49" t="str">
        <f>+'Nueve periodos'!Y62</f>
        <v>AGR-606</v>
      </c>
      <c r="C60" s="50" t="str">
        <f>+'Nueve periodos'!X63</f>
        <v>DISEÑO Y EVALUACIÓN DE PROYECTOS</v>
      </c>
      <c r="D60" s="354"/>
      <c r="E60" s="49" t="str">
        <f>IF('Nueve periodos'!AB62="","NO APLICA",'Nueve periodos'!AB62)</f>
        <v>AGR-510</v>
      </c>
      <c r="F60" s="51">
        <f>+'Nueve periodos'!X67</f>
        <v>32</v>
      </c>
      <c r="G60" s="51">
        <f>+'Nueve periodos'!Y67</f>
        <v>16</v>
      </c>
      <c r="H60" s="51">
        <f>+'Nueve periodos'!Z67</f>
        <v>48</v>
      </c>
      <c r="I60" s="51">
        <f t="shared" si="1"/>
        <v>3</v>
      </c>
      <c r="J60" s="52"/>
      <c r="K60" s="52"/>
      <c r="L60" s="53">
        <f t="shared" si="3"/>
        <v>96</v>
      </c>
      <c r="M60" s="53">
        <f t="shared" si="2"/>
        <v>2</v>
      </c>
    </row>
    <row r="61" spans="1:13" x14ac:dyDescent="0.25">
      <c r="A61" s="49"/>
      <c r="B61" s="49"/>
      <c r="C61" s="50"/>
      <c r="D61" s="354"/>
      <c r="E61" s="49" t="str">
        <f>IF('Nueve periodos'!AH62="","NO APLICA",'Nueve periodos'!AH62)</f>
        <v>NO APLICA</v>
      </c>
      <c r="F61" s="51"/>
      <c r="G61" s="51"/>
      <c r="H61" s="51"/>
      <c r="I61" s="51"/>
      <c r="J61" s="52"/>
      <c r="K61" s="52"/>
      <c r="L61" s="53"/>
      <c r="M61" s="53"/>
    </row>
    <row r="62" spans="1:13" ht="38.25" x14ac:dyDescent="0.25">
      <c r="A62" s="49">
        <v>53</v>
      </c>
      <c r="B62" s="49" t="str">
        <f>+'Nueve periodos'!AR62</f>
        <v>PAM-6301.2</v>
      </c>
      <c r="C62" s="50" t="str">
        <f>+'Nueve periodos'!AQ63</f>
        <v>TRABAJO DE INTEGRACIÓN CURRICULAR: FASE DE RESULTADOS E INFORME</v>
      </c>
      <c r="D62" s="354"/>
      <c r="E62" s="49" t="str">
        <f>IF('Nueve periodos'!AU62="","NO APLICA",'Nueve periodos'!AU62)</f>
        <v>PAM-6301.1</v>
      </c>
      <c r="F62" s="51">
        <f>+'Nueve periodos'!AQ67</f>
        <v>16</v>
      </c>
      <c r="G62" s="51">
        <f>+'Nueve periodos'!AR67</f>
        <v>16</v>
      </c>
      <c r="H62" s="51">
        <f>+'Nueve periodos'!AS67</f>
        <v>160</v>
      </c>
      <c r="I62" s="51">
        <f t="shared" si="1"/>
        <v>2</v>
      </c>
      <c r="J62" s="52"/>
      <c r="K62" s="52"/>
      <c r="L62" s="53">
        <f t="shared" si="3"/>
        <v>192</v>
      </c>
      <c r="M62" s="53">
        <f t="shared" si="2"/>
        <v>4</v>
      </c>
    </row>
    <row r="63" spans="1:13" x14ac:dyDescent="0.25">
      <c r="A63" s="54"/>
      <c r="B63" s="54"/>
      <c r="C63" s="54"/>
      <c r="D63" s="54"/>
      <c r="E63" s="66"/>
      <c r="F63" s="55">
        <f t="shared" ref="F63:M63" si="4">SUM(F9:F62)</f>
        <v>2416</v>
      </c>
      <c r="G63" s="55">
        <f t="shared" si="4"/>
        <v>1488</v>
      </c>
      <c r="H63" s="55">
        <f t="shared" si="4"/>
        <v>2192</v>
      </c>
      <c r="I63" s="55">
        <f t="shared" si="4"/>
        <v>244</v>
      </c>
      <c r="J63" s="55">
        <f t="shared" si="4"/>
        <v>0</v>
      </c>
      <c r="K63" s="55">
        <f t="shared" si="4"/>
        <v>0</v>
      </c>
      <c r="L63" s="55">
        <f t="shared" si="4"/>
        <v>6096</v>
      </c>
      <c r="M63" s="55">
        <f t="shared" si="4"/>
        <v>127</v>
      </c>
    </row>
  </sheetData>
  <sheetProtection formatColumns="0" formatRows="0" selectLockedCells="1"/>
  <mergeCells count="20">
    <mergeCell ref="A1:M1"/>
    <mergeCell ref="A2:M2"/>
    <mergeCell ref="A3:M3"/>
    <mergeCell ref="A5:M5"/>
    <mergeCell ref="D9:D14"/>
    <mergeCell ref="F7:L7"/>
    <mergeCell ref="M7:M8"/>
    <mergeCell ref="A7:A8"/>
    <mergeCell ref="C7:C8"/>
    <mergeCell ref="D7:D8"/>
    <mergeCell ref="E7:E8"/>
    <mergeCell ref="D57:D62"/>
    <mergeCell ref="B7:B8"/>
    <mergeCell ref="D21:D26"/>
    <mergeCell ref="D27:D32"/>
    <mergeCell ref="D33:D38"/>
    <mergeCell ref="D39:D44"/>
    <mergeCell ref="D45:D50"/>
    <mergeCell ref="D51:D56"/>
    <mergeCell ref="D15:D20"/>
  </mergeCells>
  <pageMargins left="0.23622047244094491" right="0.23622047244094491" top="0.74803149606299213" bottom="0.74803149606299213" header="0.31496062992125984" footer="0.31496062992125984"/>
  <pageSetup paperSize="9" scale="6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500A9-67B1-4CE0-9824-1E610A1E2F4B}">
  <dimension ref="A2:H624"/>
  <sheetViews>
    <sheetView topLeftCell="A70" zoomScale="90" zoomScaleNormal="90" workbookViewId="0">
      <selection activeCell="K76" sqref="K76"/>
    </sheetView>
  </sheetViews>
  <sheetFormatPr baseColWidth="10" defaultColWidth="11.42578125" defaultRowHeight="15" x14ac:dyDescent="0.25"/>
  <cols>
    <col min="1" max="1" width="23.140625" style="73" customWidth="1"/>
    <col min="2" max="2" width="22.85546875" style="74" customWidth="1"/>
    <col min="3" max="3" width="31.85546875" style="74" customWidth="1"/>
  </cols>
  <sheetData>
    <row r="2" spans="1:3" x14ac:dyDescent="0.25">
      <c r="A2" s="363" t="s">
        <v>155</v>
      </c>
      <c r="B2" s="364"/>
      <c r="C2" s="365"/>
    </row>
    <row r="3" spans="1:3" x14ac:dyDescent="0.25">
      <c r="A3" s="78" t="s">
        <v>156</v>
      </c>
      <c r="B3" s="79"/>
      <c r="C3" s="79" t="str">
        <f>'Nueve periodos'!F7</f>
        <v>BIOLOGÍA</v>
      </c>
    </row>
    <row r="4" spans="1:3" ht="27" x14ac:dyDescent="0.25">
      <c r="A4" s="78" t="s">
        <v>157</v>
      </c>
      <c r="B4" s="79"/>
      <c r="C4" s="79" t="str">
        <f>'Nueve periodos'!B6</f>
        <v>UNIDAD BÁSICA</v>
      </c>
    </row>
    <row r="5" spans="1:3" ht="27" x14ac:dyDescent="0.25">
      <c r="A5" s="78" t="s">
        <v>158</v>
      </c>
      <c r="B5" s="79"/>
      <c r="C5" s="79">
        <f>'Nueve periodos'!D6</f>
        <v>1</v>
      </c>
    </row>
    <row r="6" spans="1:3" ht="40.5" x14ac:dyDescent="0.25">
      <c r="A6" s="78" t="s">
        <v>159</v>
      </c>
      <c r="B6" s="79"/>
      <c r="C6" s="79">
        <f>SUM(C7:C9)</f>
        <v>144</v>
      </c>
    </row>
    <row r="7" spans="1:3" ht="28.5" x14ac:dyDescent="0.25">
      <c r="A7" s="374" t="s">
        <v>160</v>
      </c>
      <c r="B7" s="77" t="s">
        <v>161</v>
      </c>
      <c r="C7" s="79">
        <f>'Nueve periodos'!F11</f>
        <v>48</v>
      </c>
    </row>
    <row r="8" spans="1:3" ht="28.5" x14ac:dyDescent="0.25">
      <c r="A8" s="374"/>
      <c r="B8" s="77" t="s">
        <v>162</v>
      </c>
      <c r="C8" s="79">
        <f>'Nueve periodos'!H11</f>
        <v>64</v>
      </c>
    </row>
    <row r="9" spans="1:3" ht="42.75" x14ac:dyDescent="0.25">
      <c r="A9" s="374"/>
      <c r="B9" s="77" t="s">
        <v>163</v>
      </c>
      <c r="C9" s="79">
        <f>'Nueve periodos'!G11</f>
        <v>32</v>
      </c>
    </row>
    <row r="10" spans="1:3" ht="27" x14ac:dyDescent="0.25">
      <c r="A10" s="78" t="s">
        <v>164</v>
      </c>
      <c r="B10" s="79"/>
      <c r="C10" s="77"/>
    </row>
    <row r="11" spans="1:3" ht="57" x14ac:dyDescent="0.25">
      <c r="A11" s="78" t="s">
        <v>165</v>
      </c>
      <c r="B11" s="77"/>
      <c r="C11" s="77" t="s">
        <v>166</v>
      </c>
    </row>
    <row r="12" spans="1:3" ht="85.5" x14ac:dyDescent="0.25">
      <c r="A12" s="78" t="s">
        <v>167</v>
      </c>
      <c r="B12" s="79"/>
      <c r="C12" s="77" t="s">
        <v>168</v>
      </c>
    </row>
    <row r="13" spans="1:3" x14ac:dyDescent="0.25">
      <c r="A13" s="80"/>
      <c r="B13" s="81"/>
      <c r="C13" s="81"/>
    </row>
    <row r="14" spans="1:3" x14ac:dyDescent="0.25">
      <c r="A14" s="366" t="s">
        <v>155</v>
      </c>
      <c r="B14" s="367"/>
      <c r="C14" s="368"/>
    </row>
    <row r="15" spans="1:3" x14ac:dyDescent="0.25">
      <c r="A15" s="77" t="s">
        <v>156</v>
      </c>
      <c r="B15" s="79"/>
      <c r="C15" s="79" t="str">
        <f>'Nueve periodos'!L7</f>
        <v>QUÍMICA  GENERAL</v>
      </c>
    </row>
    <row r="16" spans="1:3" ht="28.5" x14ac:dyDescent="0.25">
      <c r="A16" s="77" t="s">
        <v>157</v>
      </c>
      <c r="B16" s="79"/>
      <c r="C16" s="79" t="str">
        <f>'Nueve periodos'!B6</f>
        <v>UNIDAD BÁSICA</v>
      </c>
    </row>
    <row r="17" spans="1:3" ht="28.5" x14ac:dyDescent="0.25">
      <c r="A17" s="77" t="s">
        <v>158</v>
      </c>
      <c r="B17" s="79"/>
      <c r="C17" s="79">
        <f>'Nueve periodos'!D6</f>
        <v>1</v>
      </c>
    </row>
    <row r="18" spans="1:3" ht="42.75" x14ac:dyDescent="0.25">
      <c r="A18" s="77" t="s">
        <v>159</v>
      </c>
      <c r="B18" s="79"/>
      <c r="C18" s="79">
        <f>SUM(C19:C21)</f>
        <v>144</v>
      </c>
    </row>
    <row r="19" spans="1:3" ht="28.5" x14ac:dyDescent="0.25">
      <c r="A19" s="370" t="s">
        <v>160</v>
      </c>
      <c r="B19" s="77" t="s">
        <v>161</v>
      </c>
      <c r="C19" s="79">
        <f>'Nueve periodos'!L11</f>
        <v>48</v>
      </c>
    </row>
    <row r="20" spans="1:3" ht="28.5" x14ac:dyDescent="0.25">
      <c r="A20" s="370"/>
      <c r="B20" s="77" t="s">
        <v>162</v>
      </c>
      <c r="C20" s="79">
        <f>'Nueve periodos'!N11</f>
        <v>64</v>
      </c>
    </row>
    <row r="21" spans="1:3" ht="42.75" x14ac:dyDescent="0.25">
      <c r="A21" s="370"/>
      <c r="B21" s="77" t="s">
        <v>163</v>
      </c>
      <c r="C21" s="79">
        <f>'Nueve periodos'!M11</f>
        <v>32</v>
      </c>
    </row>
    <row r="22" spans="1:3" ht="28.5" x14ac:dyDescent="0.25">
      <c r="A22" s="77" t="s">
        <v>164</v>
      </c>
      <c r="B22" s="79"/>
      <c r="C22" s="77"/>
    </row>
    <row r="23" spans="1:3" ht="85.5" x14ac:dyDescent="0.25">
      <c r="A23" s="77" t="s">
        <v>165</v>
      </c>
      <c r="B23" s="77"/>
      <c r="C23" s="77" t="s">
        <v>169</v>
      </c>
    </row>
    <row r="24" spans="1:3" ht="114" x14ac:dyDescent="0.25">
      <c r="A24" s="77" t="s">
        <v>167</v>
      </c>
      <c r="B24" s="79"/>
      <c r="C24" s="77" t="s">
        <v>170</v>
      </c>
    </row>
    <row r="25" spans="1:3" x14ac:dyDescent="0.25">
      <c r="A25" s="80"/>
      <c r="B25" s="81"/>
      <c r="C25" s="81"/>
    </row>
    <row r="26" spans="1:3" x14ac:dyDescent="0.25">
      <c r="A26" s="366" t="s">
        <v>155</v>
      </c>
      <c r="B26" s="367"/>
      <c r="C26" s="368"/>
    </row>
    <row r="27" spans="1:3" x14ac:dyDescent="0.25">
      <c r="A27" s="77" t="s">
        <v>156</v>
      </c>
      <c r="B27" s="79"/>
      <c r="C27" s="79" t="str">
        <f>'Nueve periodos'!R7</f>
        <v xml:space="preserve">MATEMÁTICA </v>
      </c>
    </row>
    <row r="28" spans="1:3" ht="28.5" x14ac:dyDescent="0.25">
      <c r="A28" s="77" t="s">
        <v>157</v>
      </c>
      <c r="B28" s="79"/>
      <c r="C28" s="79" t="str">
        <f>'Nueve periodos'!B6</f>
        <v>UNIDAD BÁSICA</v>
      </c>
    </row>
    <row r="29" spans="1:3" ht="28.5" x14ac:dyDescent="0.25">
      <c r="A29" s="77" t="s">
        <v>158</v>
      </c>
      <c r="B29" s="79"/>
      <c r="C29" s="79">
        <f>'Nueve periodos'!D6</f>
        <v>1</v>
      </c>
    </row>
    <row r="30" spans="1:3" ht="42.75" x14ac:dyDescent="0.25">
      <c r="A30" s="77" t="s">
        <v>159</v>
      </c>
      <c r="B30" s="79"/>
      <c r="C30" s="79">
        <f>SUM(C31:C33)</f>
        <v>144</v>
      </c>
    </row>
    <row r="31" spans="1:3" ht="28.5" x14ac:dyDescent="0.25">
      <c r="A31" s="370" t="s">
        <v>160</v>
      </c>
      <c r="B31" s="77" t="s">
        <v>161</v>
      </c>
      <c r="C31" s="79">
        <f>'Nueve periodos'!R11</f>
        <v>64</v>
      </c>
    </row>
    <row r="32" spans="1:3" ht="28.5" x14ac:dyDescent="0.25">
      <c r="A32" s="370"/>
      <c r="B32" s="77" t="s">
        <v>162</v>
      </c>
      <c r="C32" s="79">
        <f>'Nueve periodos'!T11</f>
        <v>64</v>
      </c>
    </row>
    <row r="33" spans="1:3" ht="42.75" x14ac:dyDescent="0.25">
      <c r="A33" s="370"/>
      <c r="B33" s="77" t="s">
        <v>163</v>
      </c>
      <c r="C33" s="79">
        <f>'Nueve periodos'!S11</f>
        <v>16</v>
      </c>
    </row>
    <row r="34" spans="1:3" ht="28.5" x14ac:dyDescent="0.25">
      <c r="A34" s="77" t="s">
        <v>164</v>
      </c>
      <c r="B34" s="79"/>
      <c r="C34" s="77"/>
    </row>
    <row r="35" spans="1:3" ht="71.25" x14ac:dyDescent="0.25">
      <c r="A35" s="77" t="s">
        <v>165</v>
      </c>
      <c r="B35" s="77"/>
      <c r="C35" s="77" t="s">
        <v>171</v>
      </c>
    </row>
    <row r="36" spans="1:3" ht="114" x14ac:dyDescent="0.25">
      <c r="A36" s="77" t="s">
        <v>167</v>
      </c>
      <c r="B36" s="79"/>
      <c r="C36" s="77" t="s">
        <v>172</v>
      </c>
    </row>
    <row r="37" spans="1:3" x14ac:dyDescent="0.25">
      <c r="A37" s="80"/>
      <c r="B37" s="81"/>
      <c r="C37" s="81"/>
    </row>
    <row r="38" spans="1:3" x14ac:dyDescent="0.25">
      <c r="A38" s="366" t="s">
        <v>155</v>
      </c>
      <c r="B38" s="367"/>
      <c r="C38" s="368"/>
    </row>
    <row r="39" spans="1:3" x14ac:dyDescent="0.25">
      <c r="A39" s="77" t="s">
        <v>156</v>
      </c>
      <c r="B39" s="79"/>
      <c r="C39" s="79" t="str">
        <f>'Nueve periodos'!X7</f>
        <v>METODOLOGÍA DE LA INVESTIGACIÓN</v>
      </c>
    </row>
    <row r="40" spans="1:3" ht="28.5" x14ac:dyDescent="0.25">
      <c r="A40" s="77" t="s">
        <v>157</v>
      </c>
      <c r="B40" s="79"/>
      <c r="C40" s="79" t="str">
        <f>'Nueve periodos'!B6</f>
        <v>UNIDAD BÁSICA</v>
      </c>
    </row>
    <row r="41" spans="1:3" ht="28.5" x14ac:dyDescent="0.25">
      <c r="A41" s="77" t="s">
        <v>158</v>
      </c>
      <c r="B41" s="79"/>
      <c r="C41" s="79">
        <f>'Nueve periodos'!D6</f>
        <v>1</v>
      </c>
    </row>
    <row r="42" spans="1:3" ht="42.75" x14ac:dyDescent="0.25">
      <c r="A42" s="77" t="s">
        <v>159</v>
      </c>
      <c r="B42" s="79"/>
      <c r="C42" s="79">
        <f>SUM(C43:C45)</f>
        <v>96</v>
      </c>
    </row>
    <row r="43" spans="1:3" ht="28.5" x14ac:dyDescent="0.25">
      <c r="A43" s="370" t="s">
        <v>160</v>
      </c>
      <c r="B43" s="77" t="s">
        <v>161</v>
      </c>
      <c r="C43" s="79">
        <f>'Nueve periodos'!X11</f>
        <v>32</v>
      </c>
    </row>
    <row r="44" spans="1:3" ht="28.5" x14ac:dyDescent="0.25">
      <c r="A44" s="370"/>
      <c r="B44" s="77" t="s">
        <v>162</v>
      </c>
      <c r="C44" s="79">
        <f>'Nueve periodos'!Z11</f>
        <v>32</v>
      </c>
    </row>
    <row r="45" spans="1:3" ht="42.75" x14ac:dyDescent="0.25">
      <c r="A45" s="370"/>
      <c r="B45" s="77" t="s">
        <v>163</v>
      </c>
      <c r="C45" s="79">
        <f>'Nueve periodos'!Y11</f>
        <v>32</v>
      </c>
    </row>
    <row r="46" spans="1:3" ht="28.5" x14ac:dyDescent="0.25">
      <c r="A46" s="77" t="s">
        <v>164</v>
      </c>
      <c r="B46" s="79"/>
      <c r="C46" s="77"/>
    </row>
    <row r="47" spans="1:3" ht="57" x14ac:dyDescent="0.25">
      <c r="A47" s="77" t="s">
        <v>165</v>
      </c>
      <c r="B47" s="77"/>
      <c r="C47" s="77" t="s">
        <v>173</v>
      </c>
    </row>
    <row r="48" spans="1:3" ht="85.5" x14ac:dyDescent="0.25">
      <c r="A48" s="77" t="s">
        <v>167</v>
      </c>
      <c r="B48" s="79"/>
      <c r="C48" s="77" t="s">
        <v>174</v>
      </c>
    </row>
    <row r="49" spans="1:3" x14ac:dyDescent="0.25">
      <c r="A49" s="80"/>
      <c r="B49" s="81"/>
      <c r="C49" s="81"/>
    </row>
    <row r="50" spans="1:3" x14ac:dyDescent="0.25">
      <c r="A50" s="366" t="s">
        <v>155</v>
      </c>
      <c r="B50" s="367"/>
      <c r="C50" s="368"/>
    </row>
    <row r="51" spans="1:3" x14ac:dyDescent="0.25">
      <c r="A51" s="77" t="s">
        <v>156</v>
      </c>
      <c r="B51" s="79"/>
      <c r="C51" s="79" t="str">
        <f>'Nueve periodos'!AD7</f>
        <v>INTRODUCCIÓN A LAS CIENCIAS AGROPECUARIA</v>
      </c>
    </row>
    <row r="52" spans="1:3" ht="28.5" x14ac:dyDescent="0.25">
      <c r="A52" s="77" t="s">
        <v>157</v>
      </c>
      <c r="B52" s="79"/>
      <c r="C52" s="79" t="str">
        <f>'Nueve periodos'!B6</f>
        <v>UNIDAD BÁSICA</v>
      </c>
    </row>
    <row r="53" spans="1:3" ht="28.5" x14ac:dyDescent="0.25">
      <c r="A53" s="77" t="s">
        <v>158</v>
      </c>
      <c r="B53" s="79"/>
      <c r="C53" s="79">
        <f>'Nueve periodos'!D6</f>
        <v>1</v>
      </c>
    </row>
    <row r="54" spans="1:3" ht="42.75" x14ac:dyDescent="0.25">
      <c r="A54" s="77" t="s">
        <v>159</v>
      </c>
      <c r="B54" s="79"/>
      <c r="C54" s="79">
        <f>SUM(C55:C57)</f>
        <v>96</v>
      </c>
    </row>
    <row r="55" spans="1:3" ht="28.5" x14ac:dyDescent="0.25">
      <c r="A55" s="370" t="s">
        <v>160</v>
      </c>
      <c r="B55" s="77" t="s">
        <v>161</v>
      </c>
      <c r="C55" s="79">
        <f>'Nueve periodos'!AD11</f>
        <v>48</v>
      </c>
    </row>
    <row r="56" spans="1:3" ht="28.5" x14ac:dyDescent="0.25">
      <c r="A56" s="370"/>
      <c r="B56" s="77" t="s">
        <v>162</v>
      </c>
      <c r="C56" s="79">
        <f>'Nueve periodos'!AF11</f>
        <v>16</v>
      </c>
    </row>
    <row r="57" spans="1:3" ht="42.75" x14ac:dyDescent="0.25">
      <c r="A57" s="370"/>
      <c r="B57" s="77" t="s">
        <v>163</v>
      </c>
      <c r="C57" s="79">
        <f>'Nueve periodos'!AE11</f>
        <v>32</v>
      </c>
    </row>
    <row r="58" spans="1:3" ht="28.5" x14ac:dyDescent="0.25">
      <c r="A58" s="77" t="s">
        <v>164</v>
      </c>
      <c r="B58" s="79"/>
      <c r="C58" s="77"/>
    </row>
    <row r="59" spans="1:3" ht="57" x14ac:dyDescent="0.25">
      <c r="A59" s="77" t="s">
        <v>165</v>
      </c>
      <c r="B59" s="77"/>
      <c r="C59" s="77" t="s">
        <v>175</v>
      </c>
    </row>
    <row r="60" spans="1:3" ht="185.25" x14ac:dyDescent="0.25">
      <c r="A60" s="77" t="s">
        <v>167</v>
      </c>
      <c r="B60" s="79"/>
      <c r="C60" s="77" t="s">
        <v>176</v>
      </c>
    </row>
    <row r="61" spans="1:3" x14ac:dyDescent="0.25">
      <c r="A61" s="80"/>
      <c r="B61" s="81"/>
      <c r="C61" s="81"/>
    </row>
    <row r="62" spans="1:3" x14ac:dyDescent="0.25">
      <c r="A62" s="366" t="s">
        <v>155</v>
      </c>
      <c r="B62" s="367"/>
      <c r="C62" s="368"/>
    </row>
    <row r="63" spans="1:3" x14ac:dyDescent="0.25">
      <c r="A63" s="77" t="s">
        <v>156</v>
      </c>
      <c r="B63" s="79"/>
      <c r="C63" s="79" t="str">
        <f>'Nueve periodos'!AJ7</f>
        <v>CATEDRA ALFARO</v>
      </c>
    </row>
    <row r="64" spans="1:3" ht="28.5" x14ac:dyDescent="0.25">
      <c r="A64" s="77" t="s">
        <v>157</v>
      </c>
      <c r="B64" s="79"/>
      <c r="C64" s="79" t="str">
        <f>'Nueve periodos'!B6</f>
        <v>UNIDAD BÁSICA</v>
      </c>
    </row>
    <row r="65" spans="1:3" ht="28.5" x14ac:dyDescent="0.25">
      <c r="A65" s="77" t="s">
        <v>158</v>
      </c>
      <c r="B65" s="79"/>
      <c r="C65" s="79">
        <f>'Nueve periodos'!D6</f>
        <v>1</v>
      </c>
    </row>
    <row r="66" spans="1:3" ht="42.75" x14ac:dyDescent="0.25">
      <c r="A66" s="77" t="s">
        <v>159</v>
      </c>
      <c r="B66" s="79"/>
      <c r="C66" s="79">
        <f>SUM(C67:C69)</f>
        <v>96</v>
      </c>
    </row>
    <row r="67" spans="1:3" ht="28.5" x14ac:dyDescent="0.25">
      <c r="A67" s="370" t="s">
        <v>160</v>
      </c>
      <c r="B67" s="77" t="s">
        <v>161</v>
      </c>
      <c r="C67" s="79">
        <f>'Nueve periodos'!AJ11</f>
        <v>32</v>
      </c>
    </row>
    <row r="68" spans="1:3" ht="28.5" x14ac:dyDescent="0.25">
      <c r="A68" s="370"/>
      <c r="B68" s="77" t="s">
        <v>162</v>
      </c>
      <c r="C68" s="79">
        <f>'Nueve periodos'!AL11</f>
        <v>48</v>
      </c>
    </row>
    <row r="69" spans="1:3" ht="42.75" x14ac:dyDescent="0.25">
      <c r="A69" s="370"/>
      <c r="B69" s="77" t="s">
        <v>163</v>
      </c>
      <c r="C69" s="79">
        <f>'Nueve periodos'!AK11</f>
        <v>16</v>
      </c>
    </row>
    <row r="70" spans="1:3" ht="28.5" x14ac:dyDescent="0.25">
      <c r="A70" s="77" t="s">
        <v>164</v>
      </c>
      <c r="B70" s="79"/>
      <c r="C70" s="77"/>
    </row>
    <row r="71" spans="1:3" ht="28.5" x14ac:dyDescent="0.25">
      <c r="A71" s="77" t="s">
        <v>165</v>
      </c>
      <c r="B71" s="77"/>
      <c r="C71" s="77"/>
    </row>
    <row r="72" spans="1:3" ht="42.75" x14ac:dyDescent="0.25">
      <c r="A72" s="77" t="s">
        <v>167</v>
      </c>
      <c r="B72" s="79"/>
      <c r="C72" s="77" t="s">
        <v>177</v>
      </c>
    </row>
    <row r="73" spans="1:3" x14ac:dyDescent="0.25">
      <c r="A73" s="80"/>
      <c r="B73" s="81"/>
      <c r="C73" s="81"/>
    </row>
    <row r="74" spans="1:3" x14ac:dyDescent="0.25">
      <c r="A74" s="371" t="s">
        <v>155</v>
      </c>
      <c r="B74" s="372"/>
      <c r="C74" s="373"/>
    </row>
    <row r="75" spans="1:3" x14ac:dyDescent="0.25">
      <c r="A75" s="82" t="s">
        <v>156</v>
      </c>
      <c r="B75" s="83"/>
      <c r="C75" s="83" t="str">
        <f>'Nueve periodos'!F14</f>
        <v>BOTÁNICA GENERAL</v>
      </c>
    </row>
    <row r="76" spans="1:3" ht="28.5" x14ac:dyDescent="0.25">
      <c r="A76" s="82" t="s">
        <v>157</v>
      </c>
      <c r="B76" s="83"/>
      <c r="C76" s="83" t="str">
        <f>'Nueve periodos'!B6</f>
        <v>UNIDAD BÁSICA</v>
      </c>
    </row>
    <row r="77" spans="1:3" ht="28.5" x14ac:dyDescent="0.25">
      <c r="A77" s="82" t="s">
        <v>158</v>
      </c>
      <c r="B77" s="83"/>
      <c r="C77" s="83">
        <f>'Nueve periodos'!D13</f>
        <v>2</v>
      </c>
    </row>
    <row r="78" spans="1:3" ht="42.75" x14ac:dyDescent="0.25">
      <c r="A78" s="82" t="s">
        <v>159</v>
      </c>
      <c r="B78" s="83"/>
      <c r="C78" s="83">
        <f>SUM(C79:C81)</f>
        <v>144</v>
      </c>
    </row>
    <row r="79" spans="1:3" ht="28.5" x14ac:dyDescent="0.25">
      <c r="A79" s="369" t="s">
        <v>160</v>
      </c>
      <c r="B79" s="82" t="s">
        <v>161</v>
      </c>
      <c r="C79" s="83">
        <f>'Nueve periodos'!F18</f>
        <v>48</v>
      </c>
    </row>
    <row r="80" spans="1:3" ht="28.5" x14ac:dyDescent="0.25">
      <c r="A80" s="369"/>
      <c r="B80" s="82" t="s">
        <v>162</v>
      </c>
      <c r="C80" s="83">
        <f>'Nueve periodos'!H18</f>
        <v>64</v>
      </c>
    </row>
    <row r="81" spans="1:3" ht="42.75" x14ac:dyDescent="0.25">
      <c r="A81" s="369"/>
      <c r="B81" s="82" t="s">
        <v>163</v>
      </c>
      <c r="C81" s="83">
        <f>'Nueve periodos'!G18</f>
        <v>32</v>
      </c>
    </row>
    <row r="82" spans="1:3" ht="28.5" x14ac:dyDescent="0.25">
      <c r="A82" s="82" t="s">
        <v>164</v>
      </c>
      <c r="B82" s="83"/>
      <c r="C82" s="82"/>
    </row>
    <row r="83" spans="1:3" ht="57" x14ac:dyDescent="0.25">
      <c r="A83" s="82" t="s">
        <v>165</v>
      </c>
      <c r="B83" s="82"/>
      <c r="C83" s="82" t="s">
        <v>178</v>
      </c>
    </row>
    <row r="84" spans="1:3" ht="128.25" x14ac:dyDescent="0.25">
      <c r="A84" s="82" t="s">
        <v>167</v>
      </c>
      <c r="B84" s="83"/>
      <c r="C84" s="82" t="s">
        <v>179</v>
      </c>
    </row>
    <row r="85" spans="1:3" x14ac:dyDescent="0.25">
      <c r="A85" s="80"/>
      <c r="B85" s="81"/>
      <c r="C85" s="81"/>
    </row>
    <row r="86" spans="1:3" x14ac:dyDescent="0.25">
      <c r="A86" s="371" t="s">
        <v>155</v>
      </c>
      <c r="B86" s="372"/>
      <c r="C86" s="373"/>
    </row>
    <row r="87" spans="1:3" x14ac:dyDescent="0.25">
      <c r="A87" s="82" t="s">
        <v>156</v>
      </c>
      <c r="B87" s="83"/>
      <c r="C87" s="83" t="str">
        <f>'Nueve periodos'!L14</f>
        <v>QUIMICA ORGÁNICA</v>
      </c>
    </row>
    <row r="88" spans="1:3" ht="28.5" x14ac:dyDescent="0.25">
      <c r="A88" s="82" t="s">
        <v>157</v>
      </c>
      <c r="B88" s="83"/>
      <c r="C88" s="83" t="str">
        <f>'Nueve periodos'!B6</f>
        <v>UNIDAD BÁSICA</v>
      </c>
    </row>
    <row r="89" spans="1:3" ht="28.5" x14ac:dyDescent="0.25">
      <c r="A89" s="82" t="s">
        <v>158</v>
      </c>
      <c r="B89" s="83"/>
      <c r="C89" s="83">
        <f>'Nueve periodos'!D13</f>
        <v>2</v>
      </c>
    </row>
    <row r="90" spans="1:3" ht="42.75" x14ac:dyDescent="0.25">
      <c r="A90" s="82" t="s">
        <v>159</v>
      </c>
      <c r="B90" s="83"/>
      <c r="C90" s="83">
        <f>SUM(C91:C93)</f>
        <v>144</v>
      </c>
    </row>
    <row r="91" spans="1:3" ht="28.5" x14ac:dyDescent="0.25">
      <c r="A91" s="369" t="s">
        <v>160</v>
      </c>
      <c r="B91" s="82" t="s">
        <v>161</v>
      </c>
      <c r="C91" s="83">
        <f>'Nueve periodos'!L18</f>
        <v>64</v>
      </c>
    </row>
    <row r="92" spans="1:3" ht="28.5" x14ac:dyDescent="0.25">
      <c r="A92" s="369"/>
      <c r="B92" s="82" t="s">
        <v>162</v>
      </c>
      <c r="C92" s="83">
        <f>'Nueve periodos'!N18</f>
        <v>48</v>
      </c>
    </row>
    <row r="93" spans="1:3" ht="42.75" x14ac:dyDescent="0.25">
      <c r="A93" s="369"/>
      <c r="B93" s="82" t="s">
        <v>163</v>
      </c>
      <c r="C93" s="83">
        <f>'Nueve periodos'!M18</f>
        <v>32</v>
      </c>
    </row>
    <row r="94" spans="1:3" ht="28.5" x14ac:dyDescent="0.25">
      <c r="A94" s="82" t="s">
        <v>164</v>
      </c>
      <c r="B94" s="83"/>
      <c r="C94" s="82"/>
    </row>
    <row r="95" spans="1:3" ht="71.25" x14ac:dyDescent="0.25">
      <c r="A95" s="82" t="s">
        <v>165</v>
      </c>
      <c r="B95" s="82"/>
      <c r="C95" s="82" t="s">
        <v>180</v>
      </c>
    </row>
    <row r="96" spans="1:3" ht="185.25" x14ac:dyDescent="0.25">
      <c r="A96" s="82" t="s">
        <v>167</v>
      </c>
      <c r="B96" s="83"/>
      <c r="C96" s="82" t="s">
        <v>181</v>
      </c>
    </row>
    <row r="97" spans="1:3" x14ac:dyDescent="0.25">
      <c r="A97" s="80"/>
      <c r="B97" s="81"/>
      <c r="C97" s="81"/>
    </row>
    <row r="98" spans="1:3" x14ac:dyDescent="0.25">
      <c r="A98" s="371" t="s">
        <v>155</v>
      </c>
      <c r="B98" s="372"/>
      <c r="C98" s="373"/>
    </row>
    <row r="99" spans="1:3" x14ac:dyDescent="0.25">
      <c r="A99" s="82" t="s">
        <v>156</v>
      </c>
      <c r="B99" s="83"/>
      <c r="C99" s="83" t="str">
        <f>'Nueve periodos'!R14</f>
        <v>FISICA</v>
      </c>
    </row>
    <row r="100" spans="1:3" ht="28.5" x14ac:dyDescent="0.25">
      <c r="A100" s="82" t="s">
        <v>157</v>
      </c>
      <c r="B100" s="83"/>
      <c r="C100" s="83" t="str">
        <f>'Nueve periodos'!B6</f>
        <v>UNIDAD BÁSICA</v>
      </c>
    </row>
    <row r="101" spans="1:3" ht="28.5" x14ac:dyDescent="0.25">
      <c r="A101" s="82" t="s">
        <v>158</v>
      </c>
      <c r="B101" s="83"/>
      <c r="C101" s="83">
        <f>'Nueve periodos'!D13</f>
        <v>2</v>
      </c>
    </row>
    <row r="102" spans="1:3" ht="42.75" x14ac:dyDescent="0.25">
      <c r="A102" s="82" t="s">
        <v>159</v>
      </c>
      <c r="B102" s="83"/>
      <c r="C102" s="83">
        <f>SUM(C103:C105)</f>
        <v>96</v>
      </c>
    </row>
    <row r="103" spans="1:3" ht="28.5" x14ac:dyDescent="0.25">
      <c r="A103" s="369" t="s">
        <v>160</v>
      </c>
      <c r="B103" s="82" t="s">
        <v>161</v>
      </c>
      <c r="C103" s="83">
        <f>'Nueve periodos'!R18</f>
        <v>48</v>
      </c>
    </row>
    <row r="104" spans="1:3" ht="28.5" x14ac:dyDescent="0.25">
      <c r="A104" s="369"/>
      <c r="B104" s="82" t="s">
        <v>162</v>
      </c>
      <c r="C104" s="83">
        <f>'Nueve periodos'!T18</f>
        <v>32</v>
      </c>
    </row>
    <row r="105" spans="1:3" ht="42.75" x14ac:dyDescent="0.25">
      <c r="A105" s="369"/>
      <c r="B105" s="82" t="s">
        <v>163</v>
      </c>
      <c r="C105" s="83">
        <f>'Nueve periodos'!S18</f>
        <v>16</v>
      </c>
    </row>
    <row r="106" spans="1:3" ht="28.5" x14ac:dyDescent="0.25">
      <c r="A106" s="82" t="s">
        <v>164</v>
      </c>
      <c r="B106" s="83"/>
      <c r="C106" s="82"/>
    </row>
    <row r="107" spans="1:3" ht="57" x14ac:dyDescent="0.25">
      <c r="A107" s="82" t="s">
        <v>165</v>
      </c>
      <c r="B107" s="82"/>
      <c r="C107" s="82" t="s">
        <v>182</v>
      </c>
    </row>
    <row r="108" spans="1:3" ht="85.5" x14ac:dyDescent="0.25">
      <c r="A108" s="82" t="s">
        <v>167</v>
      </c>
      <c r="B108" s="83"/>
      <c r="C108" s="82" t="s">
        <v>183</v>
      </c>
    </row>
    <row r="109" spans="1:3" x14ac:dyDescent="0.25">
      <c r="A109" s="80"/>
      <c r="B109" s="81"/>
      <c r="C109" s="81"/>
    </row>
    <row r="110" spans="1:3" x14ac:dyDescent="0.25">
      <c r="A110" s="371" t="s">
        <v>155</v>
      </c>
      <c r="B110" s="372"/>
      <c r="C110" s="373"/>
    </row>
    <row r="111" spans="1:3" x14ac:dyDescent="0.25">
      <c r="A111" s="82" t="s">
        <v>156</v>
      </c>
      <c r="B111" s="83"/>
      <c r="C111" s="83" t="str">
        <f>'Nueve periodos'!X14</f>
        <v>MICROBIOLOGÍA</v>
      </c>
    </row>
    <row r="112" spans="1:3" ht="28.5" x14ac:dyDescent="0.25">
      <c r="A112" s="82" t="s">
        <v>157</v>
      </c>
      <c r="B112" s="83"/>
      <c r="C112" s="83" t="str">
        <f>'Nueve periodos'!B6</f>
        <v>UNIDAD BÁSICA</v>
      </c>
    </row>
    <row r="113" spans="1:3" ht="28.5" x14ac:dyDescent="0.25">
      <c r="A113" s="82" t="s">
        <v>158</v>
      </c>
      <c r="B113" s="83"/>
      <c r="C113" s="83">
        <f>'Nueve periodos'!D13</f>
        <v>2</v>
      </c>
    </row>
    <row r="114" spans="1:3" ht="42.75" x14ac:dyDescent="0.25">
      <c r="A114" s="82" t="s">
        <v>159</v>
      </c>
      <c r="B114" s="83"/>
      <c r="C114" s="83">
        <f>SUM(C115:C117)</f>
        <v>144</v>
      </c>
    </row>
    <row r="115" spans="1:3" ht="28.5" x14ac:dyDescent="0.25">
      <c r="A115" s="369" t="s">
        <v>160</v>
      </c>
      <c r="B115" s="82" t="s">
        <v>161</v>
      </c>
      <c r="C115" s="83">
        <f>'Nueve periodos'!X18</f>
        <v>48</v>
      </c>
    </row>
    <row r="116" spans="1:3" ht="28.5" x14ac:dyDescent="0.25">
      <c r="A116" s="369"/>
      <c r="B116" s="82" t="s">
        <v>162</v>
      </c>
      <c r="C116" s="83">
        <f>'Nueve periodos'!AF18</f>
        <v>64</v>
      </c>
    </row>
    <row r="117" spans="1:3" ht="42.75" x14ac:dyDescent="0.25">
      <c r="A117" s="369"/>
      <c r="B117" s="82" t="s">
        <v>163</v>
      </c>
      <c r="C117" s="83">
        <f>'Nueve periodos'!AE18</f>
        <v>32</v>
      </c>
    </row>
    <row r="118" spans="1:3" ht="28.5" x14ac:dyDescent="0.25">
      <c r="A118" s="82" t="s">
        <v>164</v>
      </c>
      <c r="B118" s="83"/>
      <c r="C118" s="82"/>
    </row>
    <row r="119" spans="1:3" ht="57" x14ac:dyDescent="0.25">
      <c r="A119" s="82" t="s">
        <v>165</v>
      </c>
      <c r="B119" s="82"/>
      <c r="C119" s="82" t="s">
        <v>184</v>
      </c>
    </row>
    <row r="120" spans="1:3" ht="156.75" x14ac:dyDescent="0.25">
      <c r="A120" s="82" t="s">
        <v>167</v>
      </c>
      <c r="B120" s="83"/>
      <c r="C120" s="82" t="s">
        <v>185</v>
      </c>
    </row>
    <row r="121" spans="1:3" x14ac:dyDescent="0.25">
      <c r="A121" s="80"/>
      <c r="B121" s="81"/>
      <c r="C121" s="81"/>
    </row>
    <row r="122" spans="1:3" x14ac:dyDescent="0.25">
      <c r="A122" s="371" t="s">
        <v>155</v>
      </c>
      <c r="B122" s="372"/>
      <c r="C122" s="373"/>
    </row>
    <row r="123" spans="1:3" x14ac:dyDescent="0.25">
      <c r="A123" s="82" t="s">
        <v>156</v>
      </c>
      <c r="B123" s="83"/>
      <c r="C123" s="83" t="str">
        <f>'Nueve periodos'!AD14</f>
        <v>ZOOLOGÍA GENERAL</v>
      </c>
    </row>
    <row r="124" spans="1:3" ht="28.5" x14ac:dyDescent="0.25">
      <c r="A124" s="82" t="s">
        <v>157</v>
      </c>
      <c r="B124" s="83"/>
      <c r="C124" s="83" t="str">
        <f>'Nueve periodos'!B6</f>
        <v>UNIDAD BÁSICA</v>
      </c>
    </row>
    <row r="125" spans="1:3" ht="28.5" x14ac:dyDescent="0.25">
      <c r="A125" s="82" t="s">
        <v>158</v>
      </c>
      <c r="B125" s="83"/>
      <c r="C125" s="83">
        <f>'Nueve periodos'!D13</f>
        <v>2</v>
      </c>
    </row>
    <row r="126" spans="1:3" ht="42.75" x14ac:dyDescent="0.25">
      <c r="A126" s="82" t="s">
        <v>159</v>
      </c>
      <c r="B126" s="83"/>
      <c r="C126" s="83">
        <f>SUM(C127:C129)</f>
        <v>144</v>
      </c>
    </row>
    <row r="127" spans="1:3" ht="28.5" x14ac:dyDescent="0.25">
      <c r="A127" s="369" t="s">
        <v>160</v>
      </c>
      <c r="B127" s="82" t="s">
        <v>161</v>
      </c>
      <c r="C127" s="83">
        <f>'Nueve periodos'!AD18</f>
        <v>48</v>
      </c>
    </row>
    <row r="128" spans="1:3" ht="28.5" x14ac:dyDescent="0.25">
      <c r="A128" s="369"/>
      <c r="B128" s="82" t="s">
        <v>162</v>
      </c>
      <c r="C128" s="83">
        <f>'Nueve periodos'!AF18</f>
        <v>64</v>
      </c>
    </row>
    <row r="129" spans="1:3" ht="42.75" x14ac:dyDescent="0.25">
      <c r="A129" s="369"/>
      <c r="B129" s="82" t="s">
        <v>163</v>
      </c>
      <c r="C129" s="83">
        <f>'Nueve periodos'!AE18</f>
        <v>32</v>
      </c>
    </row>
    <row r="130" spans="1:3" ht="28.5" x14ac:dyDescent="0.25">
      <c r="A130" s="82" t="s">
        <v>164</v>
      </c>
      <c r="B130" s="83"/>
      <c r="C130" s="82"/>
    </row>
    <row r="131" spans="1:3" ht="99.75" x14ac:dyDescent="0.25">
      <c r="A131" s="82" t="s">
        <v>165</v>
      </c>
      <c r="B131" s="82"/>
      <c r="C131" s="82" t="s">
        <v>186</v>
      </c>
    </row>
    <row r="132" spans="1:3" ht="114" x14ac:dyDescent="0.25">
      <c r="A132" s="82" t="s">
        <v>167</v>
      </c>
      <c r="B132" s="83"/>
      <c r="C132" s="82" t="s">
        <v>187</v>
      </c>
    </row>
    <row r="133" spans="1:3" x14ac:dyDescent="0.25">
      <c r="A133" s="80"/>
      <c r="B133" s="81"/>
      <c r="C133" s="81"/>
    </row>
    <row r="134" spans="1:3" x14ac:dyDescent="0.25">
      <c r="A134" s="371" t="s">
        <v>155</v>
      </c>
      <c r="B134" s="372"/>
      <c r="C134" s="373"/>
    </row>
    <row r="135" spans="1:3" x14ac:dyDescent="0.25">
      <c r="A135" s="82" t="s">
        <v>156</v>
      </c>
      <c r="B135" s="83"/>
      <c r="C135" s="83" t="str">
        <f>'Nueve periodos'!AJ14</f>
        <v>METEOROLOGÍA</v>
      </c>
    </row>
    <row r="136" spans="1:3" ht="28.5" x14ac:dyDescent="0.25">
      <c r="A136" s="82" t="s">
        <v>157</v>
      </c>
      <c r="B136" s="83"/>
      <c r="C136" s="83" t="str">
        <f>'Nueve periodos'!B6</f>
        <v>UNIDAD BÁSICA</v>
      </c>
    </row>
    <row r="137" spans="1:3" ht="28.5" x14ac:dyDescent="0.25">
      <c r="A137" s="82" t="s">
        <v>158</v>
      </c>
      <c r="B137" s="83"/>
      <c r="C137" s="83">
        <f>'Nueve periodos'!D13</f>
        <v>2</v>
      </c>
    </row>
    <row r="138" spans="1:3" ht="42.75" x14ac:dyDescent="0.25">
      <c r="A138" s="82" t="s">
        <v>159</v>
      </c>
      <c r="B138" s="83"/>
      <c r="C138" s="83">
        <f>SUM(C139:C141)</f>
        <v>96</v>
      </c>
    </row>
    <row r="139" spans="1:3" ht="28.5" x14ac:dyDescent="0.25">
      <c r="A139" s="369" t="s">
        <v>160</v>
      </c>
      <c r="B139" s="82" t="s">
        <v>161</v>
      </c>
      <c r="C139" s="83">
        <f>'Nueve periodos'!AJ18</f>
        <v>48</v>
      </c>
    </row>
    <row r="140" spans="1:3" ht="28.5" x14ac:dyDescent="0.25">
      <c r="A140" s="369"/>
      <c r="B140" s="82" t="s">
        <v>162</v>
      </c>
      <c r="C140" s="83">
        <f>'Nueve periodos'!AL18</f>
        <v>16</v>
      </c>
    </row>
    <row r="141" spans="1:3" ht="42.75" x14ac:dyDescent="0.25">
      <c r="A141" s="369"/>
      <c r="B141" s="82" t="s">
        <v>163</v>
      </c>
      <c r="C141" s="83">
        <f>'Nueve periodos'!AK18</f>
        <v>32</v>
      </c>
    </row>
    <row r="142" spans="1:3" ht="28.5" x14ac:dyDescent="0.25">
      <c r="A142" s="82" t="s">
        <v>164</v>
      </c>
      <c r="B142" s="83"/>
      <c r="C142" s="82"/>
    </row>
    <row r="143" spans="1:3" ht="57" x14ac:dyDescent="0.25">
      <c r="A143" s="82" t="s">
        <v>165</v>
      </c>
      <c r="B143" s="82"/>
      <c r="C143" s="82" t="s">
        <v>188</v>
      </c>
    </row>
    <row r="144" spans="1:3" ht="228" x14ac:dyDescent="0.25">
      <c r="A144" s="82" t="s">
        <v>167</v>
      </c>
      <c r="B144" s="83"/>
      <c r="C144" s="82" t="s">
        <v>189</v>
      </c>
    </row>
    <row r="145" spans="1:3" x14ac:dyDescent="0.25">
      <c r="A145" s="80"/>
      <c r="B145" s="81"/>
      <c r="C145" s="81"/>
    </row>
    <row r="146" spans="1:3" x14ac:dyDescent="0.25">
      <c r="A146" s="376" t="s">
        <v>155</v>
      </c>
      <c r="B146" s="377"/>
      <c r="C146" s="378"/>
    </row>
    <row r="147" spans="1:3" x14ac:dyDescent="0.25">
      <c r="A147" s="84" t="s">
        <v>156</v>
      </c>
      <c r="B147" s="85"/>
      <c r="C147" s="85" t="str">
        <f>'Nueve periodos'!F21</f>
        <v>BOTANICA  SISTEMÁTICA</v>
      </c>
    </row>
    <row r="148" spans="1:3" ht="28.5" x14ac:dyDescent="0.25">
      <c r="A148" s="84" t="s">
        <v>157</v>
      </c>
      <c r="B148" s="85"/>
      <c r="C148" s="85" t="str">
        <f>'Nueve periodos'!B6</f>
        <v>UNIDAD BÁSICA</v>
      </c>
    </row>
    <row r="149" spans="1:3" ht="28.5" x14ac:dyDescent="0.25">
      <c r="A149" s="84" t="s">
        <v>158</v>
      </c>
      <c r="B149" s="85"/>
      <c r="C149" s="85">
        <f>'Nueve periodos'!D20</f>
        <v>3</v>
      </c>
    </row>
    <row r="150" spans="1:3" ht="42.75" x14ac:dyDescent="0.25">
      <c r="A150" s="84" t="s">
        <v>159</v>
      </c>
      <c r="B150" s="85"/>
      <c r="C150" s="85">
        <f>SUM(C151:C153)</f>
        <v>96</v>
      </c>
    </row>
    <row r="151" spans="1:3" ht="28.5" x14ac:dyDescent="0.25">
      <c r="A151" s="375" t="s">
        <v>160</v>
      </c>
      <c r="B151" s="84" t="s">
        <v>161</v>
      </c>
      <c r="C151" s="85">
        <f>'Nueve periodos'!F25</f>
        <v>48</v>
      </c>
    </row>
    <row r="152" spans="1:3" ht="28.5" x14ac:dyDescent="0.25">
      <c r="A152" s="375"/>
      <c r="B152" s="84" t="s">
        <v>162</v>
      </c>
      <c r="C152" s="85">
        <f>'Nueve periodos'!H25</f>
        <v>32</v>
      </c>
    </row>
    <row r="153" spans="1:3" ht="42.75" x14ac:dyDescent="0.25">
      <c r="A153" s="375"/>
      <c r="B153" s="84" t="s">
        <v>163</v>
      </c>
      <c r="C153" s="85">
        <f>'Nueve periodos'!G25</f>
        <v>16</v>
      </c>
    </row>
    <row r="154" spans="1:3" ht="28.5" x14ac:dyDescent="0.25">
      <c r="A154" s="84" t="s">
        <v>164</v>
      </c>
      <c r="B154" s="85"/>
      <c r="C154" s="84"/>
    </row>
    <row r="155" spans="1:3" ht="28.5" x14ac:dyDescent="0.25">
      <c r="A155" s="84" t="s">
        <v>165</v>
      </c>
      <c r="B155" s="84"/>
      <c r="C155" s="85" t="s">
        <v>190</v>
      </c>
    </row>
    <row r="156" spans="1:3" ht="114" x14ac:dyDescent="0.25">
      <c r="A156" s="84" t="s">
        <v>167</v>
      </c>
      <c r="B156" s="85"/>
      <c r="C156" s="84" t="s">
        <v>191</v>
      </c>
    </row>
    <row r="157" spans="1:3" x14ac:dyDescent="0.25">
      <c r="A157" s="80"/>
      <c r="B157" s="81"/>
      <c r="C157" s="81"/>
    </row>
    <row r="158" spans="1:3" x14ac:dyDescent="0.25">
      <c r="A158" s="376" t="s">
        <v>155</v>
      </c>
      <c r="B158" s="377"/>
      <c r="C158" s="378"/>
    </row>
    <row r="159" spans="1:3" x14ac:dyDescent="0.25">
      <c r="A159" s="84" t="s">
        <v>156</v>
      </c>
      <c r="B159" s="85"/>
      <c r="C159" s="85" t="str">
        <f>'Nueve periodos'!L21</f>
        <v>CIENCIAS DEL SUELO</v>
      </c>
    </row>
    <row r="160" spans="1:3" ht="28.5" x14ac:dyDescent="0.25">
      <c r="A160" s="84" t="s">
        <v>157</v>
      </c>
      <c r="B160" s="85"/>
      <c r="C160" s="85" t="str">
        <f>'Nueve periodos'!B6</f>
        <v>UNIDAD BÁSICA</v>
      </c>
    </row>
    <row r="161" spans="1:3" ht="28.5" x14ac:dyDescent="0.25">
      <c r="A161" s="84" t="s">
        <v>158</v>
      </c>
      <c r="B161" s="85"/>
      <c r="C161" s="85">
        <f>'Nueve periodos'!D20</f>
        <v>3</v>
      </c>
    </row>
    <row r="162" spans="1:3" ht="42.75" x14ac:dyDescent="0.25">
      <c r="A162" s="84" t="s">
        <v>159</v>
      </c>
      <c r="B162" s="85"/>
      <c r="C162" s="85">
        <f>SUM(C163:C165)</f>
        <v>144</v>
      </c>
    </row>
    <row r="163" spans="1:3" ht="28.5" x14ac:dyDescent="0.25">
      <c r="A163" s="375" t="s">
        <v>160</v>
      </c>
      <c r="B163" s="84" t="s">
        <v>161</v>
      </c>
      <c r="C163" s="85">
        <f>'Nueve periodos'!L25</f>
        <v>64</v>
      </c>
    </row>
    <row r="164" spans="1:3" ht="28.5" x14ac:dyDescent="0.25">
      <c r="A164" s="375"/>
      <c r="B164" s="84" t="s">
        <v>162</v>
      </c>
      <c r="C164" s="85">
        <f>'Nueve periodos'!N25</f>
        <v>48</v>
      </c>
    </row>
    <row r="165" spans="1:3" ht="42.75" x14ac:dyDescent="0.25">
      <c r="A165" s="375"/>
      <c r="B165" s="84" t="s">
        <v>163</v>
      </c>
      <c r="C165" s="85">
        <f>'Nueve periodos'!M25</f>
        <v>32</v>
      </c>
    </row>
    <row r="166" spans="1:3" ht="28.5" x14ac:dyDescent="0.25">
      <c r="A166" s="84" t="s">
        <v>164</v>
      </c>
      <c r="B166" s="85"/>
      <c r="C166" s="84"/>
    </row>
    <row r="167" spans="1:3" ht="57" x14ac:dyDescent="0.25">
      <c r="A167" s="84" t="s">
        <v>165</v>
      </c>
      <c r="B167" s="84"/>
      <c r="C167" s="84" t="s">
        <v>192</v>
      </c>
    </row>
    <row r="168" spans="1:3" ht="185.25" x14ac:dyDescent="0.25">
      <c r="A168" s="84" t="s">
        <v>167</v>
      </c>
      <c r="B168" s="85"/>
      <c r="C168" s="84" t="s">
        <v>193</v>
      </c>
    </row>
    <row r="169" spans="1:3" x14ac:dyDescent="0.25">
      <c r="A169" s="80"/>
      <c r="B169" s="81"/>
      <c r="C169" s="81"/>
    </row>
    <row r="170" spans="1:3" x14ac:dyDescent="0.25">
      <c r="A170" s="376" t="s">
        <v>155</v>
      </c>
      <c r="B170" s="377"/>
      <c r="C170" s="378"/>
    </row>
    <row r="171" spans="1:3" x14ac:dyDescent="0.25">
      <c r="A171" s="84" t="s">
        <v>156</v>
      </c>
      <c r="B171" s="85"/>
      <c r="C171" s="85" t="str">
        <f>'Nueve periodos'!R21</f>
        <v>TOPOGRAFÍA</v>
      </c>
    </row>
    <row r="172" spans="1:3" ht="28.5" x14ac:dyDescent="0.25">
      <c r="A172" s="84" t="s">
        <v>157</v>
      </c>
      <c r="B172" s="85"/>
      <c r="C172" s="85" t="str">
        <f>'Nueve periodos'!B6</f>
        <v>UNIDAD BÁSICA</v>
      </c>
    </row>
    <row r="173" spans="1:3" ht="28.5" x14ac:dyDescent="0.25">
      <c r="A173" s="84" t="s">
        <v>158</v>
      </c>
      <c r="B173" s="85"/>
      <c r="C173" s="85">
        <f>'Nueve periodos'!D20</f>
        <v>3</v>
      </c>
    </row>
    <row r="174" spans="1:3" ht="42.75" x14ac:dyDescent="0.25">
      <c r="A174" s="84" t="s">
        <v>159</v>
      </c>
      <c r="B174" s="85"/>
      <c r="C174" s="85">
        <f>SUM(C175:C177)</f>
        <v>96</v>
      </c>
    </row>
    <row r="175" spans="1:3" ht="28.5" x14ac:dyDescent="0.25">
      <c r="A175" s="375" t="s">
        <v>160</v>
      </c>
      <c r="B175" s="84" t="s">
        <v>161</v>
      </c>
      <c r="C175" s="85">
        <f>'Nueve periodos'!R25</f>
        <v>48</v>
      </c>
    </row>
    <row r="176" spans="1:3" ht="28.5" x14ac:dyDescent="0.25">
      <c r="A176" s="375"/>
      <c r="B176" s="84" t="s">
        <v>162</v>
      </c>
      <c r="C176" s="85">
        <f>'Nueve periodos'!T25</f>
        <v>16</v>
      </c>
    </row>
    <row r="177" spans="1:3" ht="42.75" x14ac:dyDescent="0.25">
      <c r="A177" s="375"/>
      <c r="B177" s="84" t="s">
        <v>163</v>
      </c>
      <c r="C177" s="85">
        <f>'Nueve periodos'!S25</f>
        <v>32</v>
      </c>
    </row>
    <row r="178" spans="1:3" ht="28.5" x14ac:dyDescent="0.25">
      <c r="A178" s="84" t="s">
        <v>164</v>
      </c>
      <c r="B178" s="85"/>
      <c r="C178" s="84"/>
    </row>
    <row r="179" spans="1:3" ht="99.75" x14ac:dyDescent="0.25">
      <c r="A179" s="84" t="s">
        <v>165</v>
      </c>
      <c r="B179" s="84"/>
      <c r="C179" s="84" t="s">
        <v>194</v>
      </c>
    </row>
    <row r="180" spans="1:3" ht="270.75" x14ac:dyDescent="0.25">
      <c r="A180" s="84" t="s">
        <v>167</v>
      </c>
      <c r="B180" s="85"/>
      <c r="C180" s="84" t="s">
        <v>195</v>
      </c>
    </row>
    <row r="181" spans="1:3" x14ac:dyDescent="0.25">
      <c r="A181" s="80"/>
      <c r="B181" s="81"/>
      <c r="C181" s="81"/>
    </row>
    <row r="182" spans="1:3" x14ac:dyDescent="0.25">
      <c r="A182" s="376" t="s">
        <v>155</v>
      </c>
      <c r="B182" s="377"/>
      <c r="C182" s="378"/>
    </row>
    <row r="183" spans="1:3" x14ac:dyDescent="0.25">
      <c r="A183" s="84" t="s">
        <v>156</v>
      </c>
      <c r="B183" s="85"/>
      <c r="C183" s="85" t="str">
        <f>'Nueve periodos'!X21</f>
        <v>SANIDAD VEGETAL</v>
      </c>
    </row>
    <row r="184" spans="1:3" ht="28.5" x14ac:dyDescent="0.25">
      <c r="A184" s="84" t="s">
        <v>157</v>
      </c>
      <c r="B184" s="85"/>
      <c r="C184" s="85" t="str">
        <f>'Nueve periodos'!B6</f>
        <v>UNIDAD BÁSICA</v>
      </c>
    </row>
    <row r="185" spans="1:3" ht="28.5" x14ac:dyDescent="0.25">
      <c r="A185" s="84" t="s">
        <v>158</v>
      </c>
      <c r="B185" s="85"/>
      <c r="C185" s="85">
        <f>'Nueve periodos'!D20</f>
        <v>3</v>
      </c>
    </row>
    <row r="186" spans="1:3" ht="42.75" x14ac:dyDescent="0.25">
      <c r="A186" s="84" t="s">
        <v>159</v>
      </c>
      <c r="B186" s="85"/>
      <c r="C186" s="85">
        <f>SUM(C187:C189)</f>
        <v>144</v>
      </c>
    </row>
    <row r="187" spans="1:3" ht="28.5" x14ac:dyDescent="0.25">
      <c r="A187" s="375" t="s">
        <v>160</v>
      </c>
      <c r="B187" s="84" t="s">
        <v>161</v>
      </c>
      <c r="C187" s="85">
        <f>'Nueve periodos'!X25</f>
        <v>48</v>
      </c>
    </row>
    <row r="188" spans="1:3" ht="28.5" x14ac:dyDescent="0.25">
      <c r="A188" s="375"/>
      <c r="B188" s="84" t="s">
        <v>162</v>
      </c>
      <c r="C188" s="85">
        <f>'Nueve periodos'!Z25</f>
        <v>64</v>
      </c>
    </row>
    <row r="189" spans="1:3" ht="42.75" x14ac:dyDescent="0.25">
      <c r="A189" s="375"/>
      <c r="B189" s="84" t="s">
        <v>163</v>
      </c>
      <c r="C189" s="85">
        <f>'Nueve periodos'!Y25</f>
        <v>32</v>
      </c>
    </row>
    <row r="190" spans="1:3" ht="28.5" x14ac:dyDescent="0.25">
      <c r="A190" s="84" t="s">
        <v>164</v>
      </c>
      <c r="B190" s="85"/>
      <c r="C190" s="84"/>
    </row>
    <row r="191" spans="1:3" ht="57" x14ac:dyDescent="0.25">
      <c r="A191" s="84" t="s">
        <v>165</v>
      </c>
      <c r="B191" s="84"/>
      <c r="C191" s="84" t="s">
        <v>196</v>
      </c>
    </row>
    <row r="192" spans="1:3" ht="156.75" x14ac:dyDescent="0.25">
      <c r="A192" s="84" t="s">
        <v>167</v>
      </c>
      <c r="B192" s="85"/>
      <c r="C192" s="84" t="s">
        <v>197</v>
      </c>
    </row>
    <row r="193" spans="1:3" x14ac:dyDescent="0.25">
      <c r="A193" s="80"/>
      <c r="B193" s="81"/>
      <c r="C193" s="81"/>
    </row>
    <row r="194" spans="1:3" x14ac:dyDescent="0.25">
      <c r="A194" s="376" t="s">
        <v>155</v>
      </c>
      <c r="B194" s="377"/>
      <c r="C194" s="378"/>
    </row>
    <row r="195" spans="1:3" x14ac:dyDescent="0.25">
      <c r="A195" s="84" t="s">
        <v>156</v>
      </c>
      <c r="B195" s="85"/>
      <c r="C195" s="85" t="str">
        <f>'Nueve periodos'!AD21</f>
        <v>ANATOMIA Y FISIOLOGIA ANIMAL</v>
      </c>
    </row>
    <row r="196" spans="1:3" ht="28.5" x14ac:dyDescent="0.25">
      <c r="A196" s="84" t="s">
        <v>157</v>
      </c>
      <c r="B196" s="85"/>
      <c r="C196" s="85" t="str">
        <f>'Nueve periodos'!B6</f>
        <v>UNIDAD BÁSICA</v>
      </c>
    </row>
    <row r="197" spans="1:3" ht="28.5" x14ac:dyDescent="0.25">
      <c r="A197" s="84" t="s">
        <v>158</v>
      </c>
      <c r="B197" s="85"/>
      <c r="C197" s="85">
        <f>'Nueve periodos'!D20</f>
        <v>3</v>
      </c>
    </row>
    <row r="198" spans="1:3" ht="42.75" x14ac:dyDescent="0.25">
      <c r="A198" s="84" t="s">
        <v>159</v>
      </c>
      <c r="B198" s="85"/>
      <c r="C198" s="85">
        <f>SUM(C199:C201)</f>
        <v>144</v>
      </c>
    </row>
    <row r="199" spans="1:3" ht="28.5" x14ac:dyDescent="0.25">
      <c r="A199" s="375" t="s">
        <v>160</v>
      </c>
      <c r="B199" s="84" t="s">
        <v>161</v>
      </c>
      <c r="C199" s="85">
        <f>'Nueve periodos'!AD25</f>
        <v>64</v>
      </c>
    </row>
    <row r="200" spans="1:3" ht="28.5" x14ac:dyDescent="0.25">
      <c r="A200" s="375"/>
      <c r="B200" s="84" t="s">
        <v>162</v>
      </c>
      <c r="C200" s="85">
        <f>'Nueve periodos'!AF25</f>
        <v>48</v>
      </c>
    </row>
    <row r="201" spans="1:3" ht="42.75" x14ac:dyDescent="0.25">
      <c r="A201" s="375"/>
      <c r="B201" s="84" t="s">
        <v>163</v>
      </c>
      <c r="C201" s="85">
        <f>'Nueve periodos'!AE25</f>
        <v>32</v>
      </c>
    </row>
    <row r="202" spans="1:3" ht="28.5" x14ac:dyDescent="0.25">
      <c r="A202" s="84" t="s">
        <v>164</v>
      </c>
      <c r="B202" s="85"/>
      <c r="C202" s="84"/>
    </row>
    <row r="203" spans="1:3" ht="85.5" x14ac:dyDescent="0.25">
      <c r="A203" s="84" t="s">
        <v>165</v>
      </c>
      <c r="B203" s="84"/>
      <c r="C203" s="84" t="s">
        <v>198</v>
      </c>
    </row>
    <row r="204" spans="1:3" ht="156.75" x14ac:dyDescent="0.25">
      <c r="A204" s="84" t="s">
        <v>167</v>
      </c>
      <c r="B204" s="85"/>
      <c r="C204" s="84" t="s">
        <v>199</v>
      </c>
    </row>
    <row r="205" spans="1:3" x14ac:dyDescent="0.25">
      <c r="A205" s="80"/>
      <c r="B205" s="81"/>
      <c r="C205" s="81"/>
    </row>
    <row r="206" spans="1:3" x14ac:dyDescent="0.25">
      <c r="A206" s="376" t="s">
        <v>155</v>
      </c>
      <c r="B206" s="377"/>
      <c r="C206" s="378"/>
    </row>
    <row r="207" spans="1:3" x14ac:dyDescent="0.25">
      <c r="A207" s="84" t="s">
        <v>156</v>
      </c>
      <c r="B207" s="85"/>
      <c r="C207" s="85" t="str">
        <f>'Nueve periodos'!AJ21</f>
        <v>ECONOMÍA GLOBAL</v>
      </c>
    </row>
    <row r="208" spans="1:3" ht="28.5" x14ac:dyDescent="0.25">
      <c r="A208" s="84" t="s">
        <v>157</v>
      </c>
      <c r="B208" s="85"/>
      <c r="C208" s="85" t="str">
        <f>'Nueve periodos'!B6</f>
        <v>UNIDAD BÁSICA</v>
      </c>
    </row>
    <row r="209" spans="1:8" ht="28.5" x14ac:dyDescent="0.25">
      <c r="A209" s="84" t="s">
        <v>158</v>
      </c>
      <c r="B209" s="85"/>
      <c r="C209" s="85">
        <f>'Nueve periodos'!D20</f>
        <v>3</v>
      </c>
    </row>
    <row r="210" spans="1:8" ht="42.75" x14ac:dyDescent="0.25">
      <c r="A210" s="84" t="s">
        <v>159</v>
      </c>
      <c r="B210" s="85"/>
      <c r="C210" s="85">
        <f>SUM(C211:C213)</f>
        <v>96</v>
      </c>
    </row>
    <row r="211" spans="1:8" ht="28.5" x14ac:dyDescent="0.25">
      <c r="A211" s="375" t="s">
        <v>160</v>
      </c>
      <c r="B211" s="84" t="s">
        <v>161</v>
      </c>
      <c r="C211" s="85">
        <f>'Nueve periodos'!AJ25</f>
        <v>32</v>
      </c>
    </row>
    <row r="212" spans="1:8" ht="28.5" x14ac:dyDescent="0.25">
      <c r="A212" s="375"/>
      <c r="B212" s="84" t="s">
        <v>162</v>
      </c>
      <c r="C212" s="85">
        <f>'Nueve periodos'!AL25</f>
        <v>48</v>
      </c>
      <c r="H212" s="96"/>
    </row>
    <row r="213" spans="1:8" ht="42.75" x14ac:dyDescent="0.25">
      <c r="A213" s="375"/>
      <c r="B213" s="84" t="s">
        <v>163</v>
      </c>
      <c r="C213" s="85">
        <f>'Nueve periodos'!AK25</f>
        <v>16</v>
      </c>
    </row>
    <row r="214" spans="1:8" ht="28.5" x14ac:dyDescent="0.25">
      <c r="A214" s="84" t="s">
        <v>164</v>
      </c>
      <c r="B214" s="85"/>
      <c r="C214" s="84"/>
    </row>
    <row r="215" spans="1:8" ht="28.5" x14ac:dyDescent="0.25">
      <c r="A215" s="84" t="s">
        <v>165</v>
      </c>
      <c r="B215" s="84"/>
      <c r="C215" s="84"/>
    </row>
    <row r="216" spans="1:8" ht="42.75" x14ac:dyDescent="0.25">
      <c r="A216" s="84" t="s">
        <v>167</v>
      </c>
      <c r="B216" s="85"/>
      <c r="C216" s="84"/>
    </row>
    <row r="217" spans="1:8" x14ac:dyDescent="0.25">
      <c r="A217" s="80"/>
      <c r="B217" s="81"/>
      <c r="C217" s="81"/>
    </row>
    <row r="218" spans="1:8" x14ac:dyDescent="0.25">
      <c r="A218" s="384" t="s">
        <v>155</v>
      </c>
      <c r="B218" s="385"/>
      <c r="C218" s="386"/>
    </row>
    <row r="219" spans="1:8" x14ac:dyDescent="0.25">
      <c r="A219" s="86" t="s">
        <v>156</v>
      </c>
      <c r="B219" s="87"/>
      <c r="C219" s="87" t="str">
        <f>'Nueve periodos'!F28</f>
        <v>GENÉTICA Y FITOMEJORAMIENTO</v>
      </c>
    </row>
    <row r="220" spans="1:8" ht="28.5" x14ac:dyDescent="0.25">
      <c r="A220" s="86" t="s">
        <v>157</v>
      </c>
      <c r="B220" s="87"/>
      <c r="C220" s="87" t="str">
        <f>'Nueve periodos'!B27</f>
        <v>UNIDAD PROFESIONAL</v>
      </c>
    </row>
    <row r="221" spans="1:8" ht="28.5" x14ac:dyDescent="0.25">
      <c r="A221" s="86" t="s">
        <v>158</v>
      </c>
      <c r="B221" s="87"/>
      <c r="C221" s="87">
        <f>'Nueve periodos'!D27</f>
        <v>4</v>
      </c>
    </row>
    <row r="222" spans="1:8" ht="42.75" x14ac:dyDescent="0.25">
      <c r="A222" s="86" t="s">
        <v>159</v>
      </c>
      <c r="B222" s="87"/>
      <c r="C222" s="87">
        <f>SUM(C223:C225)</f>
        <v>144</v>
      </c>
    </row>
    <row r="223" spans="1:8" ht="28.5" x14ac:dyDescent="0.25">
      <c r="A223" s="383" t="s">
        <v>160</v>
      </c>
      <c r="B223" s="86" t="s">
        <v>161</v>
      </c>
      <c r="C223" s="87">
        <f>'Nueve periodos'!F32</f>
        <v>64</v>
      </c>
    </row>
    <row r="224" spans="1:8" ht="28.5" x14ac:dyDescent="0.25">
      <c r="A224" s="383"/>
      <c r="B224" s="86" t="s">
        <v>162</v>
      </c>
      <c r="C224" s="87">
        <f>'Nueve periodos'!H32</f>
        <v>48</v>
      </c>
    </row>
    <row r="225" spans="1:3" ht="42.75" x14ac:dyDescent="0.25">
      <c r="A225" s="383"/>
      <c r="B225" s="86" t="s">
        <v>163</v>
      </c>
      <c r="C225" s="87">
        <f>'Nueve periodos'!G32</f>
        <v>32</v>
      </c>
    </row>
    <row r="226" spans="1:3" ht="28.5" x14ac:dyDescent="0.25">
      <c r="A226" s="86" t="s">
        <v>164</v>
      </c>
      <c r="B226" s="87"/>
      <c r="C226" s="86"/>
    </row>
    <row r="227" spans="1:3" ht="85.5" x14ac:dyDescent="0.25">
      <c r="A227" s="86" t="s">
        <v>165</v>
      </c>
      <c r="B227" s="86"/>
      <c r="C227" s="86" t="s">
        <v>200</v>
      </c>
    </row>
    <row r="228" spans="1:3" ht="99.75" customHeight="1" x14ac:dyDescent="0.25">
      <c r="A228" s="86" t="s">
        <v>167</v>
      </c>
      <c r="B228" s="87"/>
      <c r="C228" s="86" t="s">
        <v>201</v>
      </c>
    </row>
    <row r="229" spans="1:3" x14ac:dyDescent="0.25">
      <c r="A229" s="80"/>
      <c r="B229" s="81"/>
      <c r="C229" s="81"/>
    </row>
    <row r="230" spans="1:3" x14ac:dyDescent="0.25">
      <c r="A230" s="384" t="s">
        <v>155</v>
      </c>
      <c r="B230" s="385"/>
      <c r="C230" s="386"/>
    </row>
    <row r="231" spans="1:3" x14ac:dyDescent="0.25">
      <c r="A231" s="86" t="s">
        <v>156</v>
      </c>
      <c r="B231" s="87"/>
      <c r="C231" s="87" t="str">
        <f>'Nueve periodos'!L28</f>
        <v>CONSTRUCCIONES AGROPECUARIAS</v>
      </c>
    </row>
    <row r="232" spans="1:3" ht="28.5" x14ac:dyDescent="0.25">
      <c r="A232" s="86" t="s">
        <v>157</v>
      </c>
      <c r="B232" s="87"/>
      <c r="C232" s="87" t="str">
        <f>'Nueve periodos'!B27</f>
        <v>UNIDAD PROFESIONAL</v>
      </c>
    </row>
    <row r="233" spans="1:3" ht="28.5" x14ac:dyDescent="0.25">
      <c r="A233" s="86" t="s">
        <v>158</v>
      </c>
      <c r="B233" s="87"/>
      <c r="C233" s="87">
        <f>'Nueve periodos'!D27</f>
        <v>4</v>
      </c>
    </row>
    <row r="234" spans="1:3" ht="42.75" x14ac:dyDescent="0.25">
      <c r="A234" s="86" t="s">
        <v>159</v>
      </c>
      <c r="B234" s="87"/>
      <c r="C234" s="87">
        <f>SUM(C235:C237)</f>
        <v>144</v>
      </c>
    </row>
    <row r="235" spans="1:3" ht="28.5" x14ac:dyDescent="0.25">
      <c r="A235" s="383" t="s">
        <v>160</v>
      </c>
      <c r="B235" s="86" t="s">
        <v>161</v>
      </c>
      <c r="C235" s="87">
        <f>'Nueve periodos'!L32</f>
        <v>48</v>
      </c>
    </row>
    <row r="236" spans="1:3" ht="28.5" x14ac:dyDescent="0.25">
      <c r="A236" s="383"/>
      <c r="B236" s="86" t="s">
        <v>162</v>
      </c>
      <c r="C236" s="87">
        <f>'Nueve periodos'!N32</f>
        <v>64</v>
      </c>
    </row>
    <row r="237" spans="1:3" ht="42.75" x14ac:dyDescent="0.25">
      <c r="A237" s="383"/>
      <c r="B237" s="86" t="s">
        <v>163</v>
      </c>
      <c r="C237" s="87">
        <f>'Nueve periodos'!M32</f>
        <v>32</v>
      </c>
    </row>
    <row r="238" spans="1:3" ht="28.5" x14ac:dyDescent="0.25">
      <c r="A238" s="86" t="s">
        <v>164</v>
      </c>
      <c r="B238" s="87"/>
      <c r="C238" s="86"/>
    </row>
    <row r="239" spans="1:3" ht="42.75" x14ac:dyDescent="0.25">
      <c r="A239" s="86" t="s">
        <v>165</v>
      </c>
      <c r="B239" s="86"/>
      <c r="C239" s="86" t="s">
        <v>202</v>
      </c>
    </row>
    <row r="240" spans="1:3" ht="213.75" x14ac:dyDescent="0.25">
      <c r="A240" s="86" t="s">
        <v>167</v>
      </c>
      <c r="B240" s="87"/>
      <c r="C240" s="86" t="s">
        <v>203</v>
      </c>
    </row>
    <row r="241" spans="1:3" x14ac:dyDescent="0.25">
      <c r="A241" s="80"/>
      <c r="B241" s="81"/>
      <c r="C241" s="81"/>
    </row>
    <row r="242" spans="1:3" x14ac:dyDescent="0.25">
      <c r="A242" s="384" t="s">
        <v>155</v>
      </c>
      <c r="B242" s="385"/>
      <c r="C242" s="386"/>
    </row>
    <row r="243" spans="1:3" x14ac:dyDescent="0.25">
      <c r="A243" s="86" t="s">
        <v>156</v>
      </c>
      <c r="B243" s="87"/>
      <c r="C243" s="87" t="str">
        <f>'Nueve periodos'!R28</f>
        <v>SISTEMAS DE INFORMACION GEOGRAFICA</v>
      </c>
    </row>
    <row r="244" spans="1:3" ht="28.5" x14ac:dyDescent="0.25">
      <c r="A244" s="86" t="s">
        <v>157</v>
      </c>
      <c r="B244" s="87"/>
      <c r="C244" s="87" t="str">
        <f>'Nueve periodos'!B27</f>
        <v>UNIDAD PROFESIONAL</v>
      </c>
    </row>
    <row r="245" spans="1:3" ht="28.5" x14ac:dyDescent="0.25">
      <c r="A245" s="86" t="s">
        <v>158</v>
      </c>
      <c r="B245" s="87"/>
      <c r="C245" s="87">
        <f>'Nueve periodos'!D27</f>
        <v>4</v>
      </c>
    </row>
    <row r="246" spans="1:3" ht="42.75" x14ac:dyDescent="0.25">
      <c r="A246" s="86" t="s">
        <v>159</v>
      </c>
      <c r="B246" s="87"/>
      <c r="C246" s="87">
        <f>SUM(C247:C249)</f>
        <v>96</v>
      </c>
    </row>
    <row r="247" spans="1:3" ht="28.5" x14ac:dyDescent="0.25">
      <c r="A247" s="383" t="s">
        <v>160</v>
      </c>
      <c r="B247" s="86" t="s">
        <v>161</v>
      </c>
      <c r="C247" s="87">
        <f>'Nueve periodos'!R32</f>
        <v>32</v>
      </c>
    </row>
    <row r="248" spans="1:3" ht="28.5" x14ac:dyDescent="0.25">
      <c r="A248" s="383"/>
      <c r="B248" s="86" t="s">
        <v>162</v>
      </c>
      <c r="C248" s="87">
        <f>'Nueve periodos'!T32</f>
        <v>32</v>
      </c>
    </row>
    <row r="249" spans="1:3" ht="42.75" x14ac:dyDescent="0.25">
      <c r="A249" s="383"/>
      <c r="B249" s="86" t="s">
        <v>163</v>
      </c>
      <c r="C249" s="87">
        <f>'Nueve periodos'!S32</f>
        <v>32</v>
      </c>
    </row>
    <row r="250" spans="1:3" ht="28.5" x14ac:dyDescent="0.25">
      <c r="A250" s="86" t="s">
        <v>164</v>
      </c>
      <c r="B250" s="87"/>
      <c r="C250" s="86"/>
    </row>
    <row r="251" spans="1:3" ht="71.25" x14ac:dyDescent="0.25">
      <c r="A251" s="86" t="s">
        <v>165</v>
      </c>
      <c r="B251" s="86"/>
      <c r="C251" s="86" t="s">
        <v>204</v>
      </c>
    </row>
    <row r="252" spans="1:3" ht="128.25" x14ac:dyDescent="0.25">
      <c r="A252" s="86" t="s">
        <v>167</v>
      </c>
      <c r="B252" s="87"/>
      <c r="C252" s="86" t="s">
        <v>205</v>
      </c>
    </row>
    <row r="253" spans="1:3" x14ac:dyDescent="0.25">
      <c r="A253" s="80"/>
      <c r="B253" s="81"/>
      <c r="C253" s="81"/>
    </row>
    <row r="254" spans="1:3" x14ac:dyDescent="0.25">
      <c r="A254" s="384" t="s">
        <v>155</v>
      </c>
      <c r="B254" s="385"/>
      <c r="C254" s="386"/>
    </row>
    <row r="255" spans="1:3" x14ac:dyDescent="0.25">
      <c r="A255" s="86" t="s">
        <v>156</v>
      </c>
      <c r="B255" s="87"/>
      <c r="C255" s="87" t="str">
        <f>'Nueve periodos'!X28</f>
        <v>NUTRICION VEGETAL</v>
      </c>
    </row>
    <row r="256" spans="1:3" ht="28.5" x14ac:dyDescent="0.25">
      <c r="A256" s="86" t="s">
        <v>157</v>
      </c>
      <c r="B256" s="87"/>
      <c r="C256" s="87" t="str">
        <f>'Nueve periodos'!B27</f>
        <v>UNIDAD PROFESIONAL</v>
      </c>
    </row>
    <row r="257" spans="1:3" ht="28.5" x14ac:dyDescent="0.25">
      <c r="A257" s="86" t="s">
        <v>158</v>
      </c>
      <c r="B257" s="87"/>
      <c r="C257" s="87">
        <f>'Nueve periodos'!D27</f>
        <v>4</v>
      </c>
    </row>
    <row r="258" spans="1:3" ht="42.75" x14ac:dyDescent="0.25">
      <c r="A258" s="86" t="s">
        <v>159</v>
      </c>
      <c r="B258" s="87"/>
      <c r="C258" s="87">
        <f>SUM(C259:C261)</f>
        <v>96</v>
      </c>
    </row>
    <row r="259" spans="1:3" ht="28.5" x14ac:dyDescent="0.25">
      <c r="A259" s="383" t="s">
        <v>160</v>
      </c>
      <c r="B259" s="86" t="s">
        <v>161</v>
      </c>
      <c r="C259" s="87">
        <f>'Nueve periodos'!X32</f>
        <v>48</v>
      </c>
    </row>
    <row r="260" spans="1:3" ht="28.5" x14ac:dyDescent="0.25">
      <c r="A260" s="383"/>
      <c r="B260" s="86" t="s">
        <v>162</v>
      </c>
      <c r="C260" s="87">
        <f>'Nueve periodos'!Z32</f>
        <v>16</v>
      </c>
    </row>
    <row r="261" spans="1:3" ht="42.75" x14ac:dyDescent="0.25">
      <c r="A261" s="383"/>
      <c r="B261" s="86" t="s">
        <v>163</v>
      </c>
      <c r="C261" s="87">
        <f>'Nueve periodos'!Y32</f>
        <v>32</v>
      </c>
    </row>
    <row r="262" spans="1:3" ht="28.5" x14ac:dyDescent="0.25">
      <c r="A262" s="86" t="s">
        <v>164</v>
      </c>
      <c r="B262" s="87"/>
      <c r="C262" s="86"/>
    </row>
    <row r="263" spans="1:3" ht="71.25" x14ac:dyDescent="0.25">
      <c r="A263" s="86" t="s">
        <v>165</v>
      </c>
      <c r="B263" s="86"/>
      <c r="C263" s="86" t="s">
        <v>206</v>
      </c>
    </row>
    <row r="264" spans="1:3" ht="156.75" x14ac:dyDescent="0.25">
      <c r="A264" s="86" t="s">
        <v>167</v>
      </c>
      <c r="B264" s="87"/>
      <c r="C264" s="86" t="s">
        <v>207</v>
      </c>
    </row>
    <row r="265" spans="1:3" x14ac:dyDescent="0.25">
      <c r="A265" s="80"/>
      <c r="B265" s="81"/>
      <c r="C265" s="81"/>
    </row>
    <row r="266" spans="1:3" x14ac:dyDescent="0.25">
      <c r="A266" s="384" t="s">
        <v>155</v>
      </c>
      <c r="B266" s="385"/>
      <c r="C266" s="386"/>
    </row>
    <row r="267" spans="1:3" x14ac:dyDescent="0.25">
      <c r="A267" s="86" t="s">
        <v>156</v>
      </c>
      <c r="B267" s="87"/>
      <c r="C267" s="87" t="str">
        <f>'Nueve periodos'!AD28</f>
        <v>SANIDAD ANIMAL</v>
      </c>
    </row>
    <row r="268" spans="1:3" ht="28.5" x14ac:dyDescent="0.25">
      <c r="A268" s="86" t="s">
        <v>157</v>
      </c>
      <c r="B268" s="87"/>
      <c r="C268" s="87" t="str">
        <f>'Nueve periodos'!B27</f>
        <v>UNIDAD PROFESIONAL</v>
      </c>
    </row>
    <row r="269" spans="1:3" ht="28.5" x14ac:dyDescent="0.25">
      <c r="A269" s="86" t="s">
        <v>158</v>
      </c>
      <c r="B269" s="87"/>
      <c r="C269" s="87">
        <f>'Nueve periodos'!D27</f>
        <v>4</v>
      </c>
    </row>
    <row r="270" spans="1:3" ht="42.75" x14ac:dyDescent="0.25">
      <c r="A270" s="86" t="s">
        <v>159</v>
      </c>
      <c r="B270" s="87"/>
      <c r="C270" s="87">
        <f>SUM(C271:C273)</f>
        <v>96</v>
      </c>
    </row>
    <row r="271" spans="1:3" ht="28.5" x14ac:dyDescent="0.25">
      <c r="A271" s="383" t="s">
        <v>160</v>
      </c>
      <c r="B271" s="86" t="s">
        <v>161</v>
      </c>
      <c r="C271" s="87">
        <f>'Nueve periodos'!AD32</f>
        <v>48</v>
      </c>
    </row>
    <row r="272" spans="1:3" ht="28.5" x14ac:dyDescent="0.25">
      <c r="A272" s="383"/>
      <c r="B272" s="86" t="s">
        <v>162</v>
      </c>
      <c r="C272" s="87">
        <f>'Nueve periodos'!AF32</f>
        <v>16</v>
      </c>
    </row>
    <row r="273" spans="1:3" ht="42.75" x14ac:dyDescent="0.25">
      <c r="A273" s="383"/>
      <c r="B273" s="86" t="s">
        <v>163</v>
      </c>
      <c r="C273" s="87">
        <f>'Nueve periodos'!AE32</f>
        <v>32</v>
      </c>
    </row>
    <row r="274" spans="1:3" ht="28.5" x14ac:dyDescent="0.25">
      <c r="A274" s="86" t="s">
        <v>164</v>
      </c>
      <c r="B274" s="87"/>
      <c r="C274" s="86"/>
    </row>
    <row r="275" spans="1:3" ht="57" x14ac:dyDescent="0.25">
      <c r="A275" s="86" t="s">
        <v>165</v>
      </c>
      <c r="B275" s="86"/>
      <c r="C275" s="86" t="s">
        <v>208</v>
      </c>
    </row>
    <row r="276" spans="1:3" ht="128.25" x14ac:dyDescent="0.25">
      <c r="A276" s="86" t="s">
        <v>167</v>
      </c>
      <c r="B276" s="87"/>
      <c r="C276" s="86" t="s">
        <v>209</v>
      </c>
    </row>
    <row r="277" spans="1:3" x14ac:dyDescent="0.25">
      <c r="A277" s="80"/>
      <c r="B277" s="81"/>
      <c r="C277" s="81"/>
    </row>
    <row r="278" spans="1:3" x14ac:dyDescent="0.25">
      <c r="A278" s="384" t="s">
        <v>155</v>
      </c>
      <c r="B278" s="385"/>
      <c r="C278" s="386"/>
    </row>
    <row r="279" spans="1:3" x14ac:dyDescent="0.25">
      <c r="A279" s="86" t="s">
        <v>156</v>
      </c>
      <c r="B279" s="87"/>
      <c r="C279" s="87" t="str">
        <f>'Nueve periodos'!AJ28</f>
        <v>AGROECOLOGIA DE ZONAS ARIDAS Y HUMEDAS</v>
      </c>
    </row>
    <row r="280" spans="1:3" ht="28.5" x14ac:dyDescent="0.25">
      <c r="A280" s="86" t="s">
        <v>157</v>
      </c>
      <c r="B280" s="87"/>
      <c r="C280" s="87" t="str">
        <f>'Nueve periodos'!B27</f>
        <v>UNIDAD PROFESIONAL</v>
      </c>
    </row>
    <row r="281" spans="1:3" ht="28.5" x14ac:dyDescent="0.25">
      <c r="A281" s="86" t="s">
        <v>158</v>
      </c>
      <c r="B281" s="87"/>
      <c r="C281" s="87">
        <f>'Nueve periodos'!D27</f>
        <v>4</v>
      </c>
    </row>
    <row r="282" spans="1:3" ht="42.75" x14ac:dyDescent="0.25">
      <c r="A282" s="86" t="s">
        <v>159</v>
      </c>
      <c r="B282" s="87"/>
      <c r="C282" s="87">
        <f>SUM(C283:C285)</f>
        <v>144</v>
      </c>
    </row>
    <row r="283" spans="1:3" ht="28.5" x14ac:dyDescent="0.25">
      <c r="A283" s="383" t="s">
        <v>160</v>
      </c>
      <c r="B283" s="86" t="s">
        <v>161</v>
      </c>
      <c r="C283" s="87">
        <f>'Nueve periodos'!AJ32</f>
        <v>64</v>
      </c>
    </row>
    <row r="284" spans="1:3" ht="28.5" x14ac:dyDescent="0.25">
      <c r="A284" s="383"/>
      <c r="B284" s="86" t="s">
        <v>162</v>
      </c>
      <c r="C284" s="87">
        <f>'Nueve periodos'!AL32</f>
        <v>48</v>
      </c>
    </row>
    <row r="285" spans="1:3" ht="42.75" x14ac:dyDescent="0.25">
      <c r="A285" s="383"/>
      <c r="B285" s="86" t="s">
        <v>163</v>
      </c>
      <c r="C285" s="87">
        <f>'Nueve periodos'!AK32</f>
        <v>32</v>
      </c>
    </row>
    <row r="286" spans="1:3" ht="28.5" x14ac:dyDescent="0.25">
      <c r="A286" s="86" t="s">
        <v>164</v>
      </c>
      <c r="B286" s="87"/>
      <c r="C286" s="86"/>
    </row>
    <row r="287" spans="1:3" ht="85.5" x14ac:dyDescent="0.25">
      <c r="A287" s="86" t="s">
        <v>165</v>
      </c>
      <c r="B287" s="86"/>
      <c r="C287" s="86" t="s">
        <v>210</v>
      </c>
    </row>
    <row r="288" spans="1:3" ht="128.25" x14ac:dyDescent="0.25">
      <c r="A288" s="86" t="s">
        <v>167</v>
      </c>
      <c r="B288" s="87"/>
      <c r="C288" s="86" t="s">
        <v>211</v>
      </c>
    </row>
    <row r="289" spans="1:8" x14ac:dyDescent="0.25">
      <c r="A289" s="80"/>
      <c r="B289" s="81"/>
      <c r="C289" s="81"/>
    </row>
    <row r="290" spans="1:8" x14ac:dyDescent="0.25">
      <c r="A290" s="380" t="s">
        <v>155</v>
      </c>
      <c r="B290" s="381"/>
      <c r="C290" s="382"/>
    </row>
    <row r="291" spans="1:8" x14ac:dyDescent="0.25">
      <c r="A291" s="88" t="s">
        <v>156</v>
      </c>
      <c r="B291" s="89"/>
      <c r="C291" s="89" t="str">
        <f>'Nueve periodos'!F35</f>
        <v>Innovación, Emprendimiento y Liderazgo</v>
      </c>
    </row>
    <row r="292" spans="1:8" ht="28.5" x14ac:dyDescent="0.25">
      <c r="A292" s="88" t="s">
        <v>157</v>
      </c>
      <c r="B292" s="89"/>
      <c r="C292" s="89" t="str">
        <f>'Nueve periodos'!B27</f>
        <v>UNIDAD PROFESIONAL</v>
      </c>
    </row>
    <row r="293" spans="1:8" ht="28.5" x14ac:dyDescent="0.25">
      <c r="A293" s="88" t="s">
        <v>158</v>
      </c>
      <c r="B293" s="89"/>
      <c r="C293" s="89">
        <f>'Nueve periodos'!D34</f>
        <v>5</v>
      </c>
    </row>
    <row r="294" spans="1:8" ht="42.75" x14ac:dyDescent="0.25">
      <c r="A294" s="88" t="s">
        <v>159</v>
      </c>
      <c r="B294" s="89"/>
      <c r="C294" s="89">
        <f>SUM(C295:C297)</f>
        <v>96</v>
      </c>
    </row>
    <row r="295" spans="1:8" ht="28.5" x14ac:dyDescent="0.25">
      <c r="A295" s="379" t="s">
        <v>160</v>
      </c>
      <c r="B295" s="88" t="s">
        <v>161</v>
      </c>
      <c r="C295" s="89">
        <f>'Nueve periodos'!F39</f>
        <v>32</v>
      </c>
    </row>
    <row r="296" spans="1:8" ht="28.5" x14ac:dyDescent="0.25">
      <c r="A296" s="379"/>
      <c r="B296" s="88" t="s">
        <v>162</v>
      </c>
      <c r="C296" s="89">
        <f>'Nueve periodos'!H39</f>
        <v>48</v>
      </c>
    </row>
    <row r="297" spans="1:8" ht="42.75" x14ac:dyDescent="0.25">
      <c r="A297" s="379"/>
      <c r="B297" s="88" t="s">
        <v>163</v>
      </c>
      <c r="C297" s="89">
        <f>'Nueve periodos'!G39</f>
        <v>16</v>
      </c>
    </row>
    <row r="298" spans="1:8" ht="28.5" x14ac:dyDescent="0.25">
      <c r="A298" s="88" t="s">
        <v>164</v>
      </c>
      <c r="B298" s="89"/>
      <c r="C298" s="88"/>
    </row>
    <row r="299" spans="1:8" ht="28.5" x14ac:dyDescent="0.25">
      <c r="A299" s="88" t="s">
        <v>165</v>
      </c>
      <c r="B299" s="88"/>
      <c r="C299" s="88"/>
      <c r="H299" s="96"/>
    </row>
    <row r="300" spans="1:8" ht="42.75" x14ac:dyDescent="0.25">
      <c r="A300" s="88" t="s">
        <v>167</v>
      </c>
      <c r="B300" s="89"/>
      <c r="C300" s="88"/>
    </row>
    <row r="301" spans="1:8" x14ac:dyDescent="0.25">
      <c r="A301" s="80"/>
      <c r="B301" s="81"/>
      <c r="C301" s="81"/>
    </row>
    <row r="302" spans="1:8" x14ac:dyDescent="0.25">
      <c r="A302" s="380" t="s">
        <v>155</v>
      </c>
      <c r="B302" s="381"/>
      <c r="C302" s="382"/>
    </row>
    <row r="303" spans="1:8" x14ac:dyDescent="0.25">
      <c r="A303" s="88" t="s">
        <v>156</v>
      </c>
      <c r="B303" s="89"/>
      <c r="C303" s="89" t="str">
        <f>'Nueve periodos'!L35</f>
        <v>ECONOMIA AGROPECUARIA</v>
      </c>
    </row>
    <row r="304" spans="1:8" ht="28.5" x14ac:dyDescent="0.25">
      <c r="A304" s="88" t="s">
        <v>157</v>
      </c>
      <c r="B304" s="89"/>
      <c r="C304" s="89" t="str">
        <f>'Nueve periodos'!B27</f>
        <v>UNIDAD PROFESIONAL</v>
      </c>
    </row>
    <row r="305" spans="1:3" ht="28.5" x14ac:dyDescent="0.25">
      <c r="A305" s="88" t="s">
        <v>158</v>
      </c>
      <c r="B305" s="89"/>
      <c r="C305" s="89">
        <f>'Nueve periodos'!D34</f>
        <v>5</v>
      </c>
    </row>
    <row r="306" spans="1:3" ht="42.75" x14ac:dyDescent="0.25">
      <c r="A306" s="88" t="s">
        <v>159</v>
      </c>
      <c r="B306" s="89"/>
      <c r="C306" s="89">
        <f>SUM(C307:C309)</f>
        <v>144</v>
      </c>
    </row>
    <row r="307" spans="1:3" ht="28.5" x14ac:dyDescent="0.25">
      <c r="A307" s="379" t="s">
        <v>160</v>
      </c>
      <c r="B307" s="88" t="s">
        <v>161</v>
      </c>
      <c r="C307" s="89">
        <f>'Nueve periodos'!L39</f>
        <v>48</v>
      </c>
    </row>
    <row r="308" spans="1:3" ht="28.5" x14ac:dyDescent="0.25">
      <c r="A308" s="379"/>
      <c r="B308" s="88" t="s">
        <v>162</v>
      </c>
      <c r="C308" s="89">
        <f>'Nueve periodos'!N39</f>
        <v>64</v>
      </c>
    </row>
    <row r="309" spans="1:3" ht="42.75" x14ac:dyDescent="0.25">
      <c r="A309" s="379"/>
      <c r="B309" s="88" t="s">
        <v>163</v>
      </c>
      <c r="C309" s="89">
        <f>'Nueve periodos'!M39</f>
        <v>32</v>
      </c>
    </row>
    <row r="310" spans="1:3" ht="28.5" x14ac:dyDescent="0.25">
      <c r="A310" s="88" t="s">
        <v>164</v>
      </c>
      <c r="B310" s="89"/>
      <c r="C310" s="88"/>
    </row>
    <row r="311" spans="1:3" ht="99.75" x14ac:dyDescent="0.25">
      <c r="A311" s="88" t="s">
        <v>165</v>
      </c>
      <c r="B311" s="88"/>
      <c r="C311" s="88" t="s">
        <v>212</v>
      </c>
    </row>
    <row r="312" spans="1:3" ht="142.5" x14ac:dyDescent="0.25">
      <c r="A312" s="88" t="s">
        <v>167</v>
      </c>
      <c r="B312" s="89"/>
      <c r="C312" s="88" t="s">
        <v>213</v>
      </c>
    </row>
    <row r="313" spans="1:3" x14ac:dyDescent="0.25">
      <c r="A313" s="80"/>
      <c r="B313" s="81"/>
      <c r="C313" s="81"/>
    </row>
    <row r="314" spans="1:3" x14ac:dyDescent="0.25">
      <c r="A314" s="380" t="s">
        <v>155</v>
      </c>
      <c r="B314" s="381"/>
      <c r="C314" s="382"/>
    </row>
    <row r="315" spans="1:3" x14ac:dyDescent="0.25">
      <c r="A315" s="88" t="s">
        <v>156</v>
      </c>
      <c r="B315" s="89"/>
      <c r="C315" s="89" t="str">
        <f>'Nueve periodos'!R35</f>
        <v>SISTEMAS DE RIEGO Y DRENAJE</v>
      </c>
    </row>
    <row r="316" spans="1:3" ht="28.5" x14ac:dyDescent="0.25">
      <c r="A316" s="88" t="s">
        <v>157</v>
      </c>
      <c r="B316" s="89"/>
      <c r="C316" s="89" t="str">
        <f>'Nueve periodos'!B27</f>
        <v>UNIDAD PROFESIONAL</v>
      </c>
    </row>
    <row r="317" spans="1:3" ht="28.5" x14ac:dyDescent="0.25">
      <c r="A317" s="88" t="s">
        <v>158</v>
      </c>
      <c r="B317" s="89"/>
      <c r="C317" s="89">
        <f>'Nueve periodos'!D34</f>
        <v>5</v>
      </c>
    </row>
    <row r="318" spans="1:3" ht="42.75" x14ac:dyDescent="0.25">
      <c r="A318" s="88" t="s">
        <v>159</v>
      </c>
      <c r="B318" s="89"/>
      <c r="C318" s="89">
        <f>SUM(C319:C321)</f>
        <v>144</v>
      </c>
    </row>
    <row r="319" spans="1:3" ht="28.5" x14ac:dyDescent="0.25">
      <c r="A319" s="379" t="s">
        <v>160</v>
      </c>
      <c r="B319" s="88" t="s">
        <v>161</v>
      </c>
      <c r="C319" s="89">
        <f>'Nueve periodos'!R39</f>
        <v>64</v>
      </c>
    </row>
    <row r="320" spans="1:3" ht="28.5" x14ac:dyDescent="0.25">
      <c r="A320" s="379"/>
      <c r="B320" s="88" t="s">
        <v>162</v>
      </c>
      <c r="C320" s="89">
        <f>'Nueve periodos'!T39</f>
        <v>48</v>
      </c>
    </row>
    <row r="321" spans="1:3" ht="42.75" x14ac:dyDescent="0.25">
      <c r="A321" s="379"/>
      <c r="B321" s="88" t="s">
        <v>163</v>
      </c>
      <c r="C321" s="89">
        <f>'Nueve periodos'!S39</f>
        <v>32</v>
      </c>
    </row>
    <row r="322" spans="1:3" ht="28.5" x14ac:dyDescent="0.25">
      <c r="A322" s="88" t="s">
        <v>164</v>
      </c>
      <c r="B322" s="89"/>
      <c r="C322" s="88"/>
    </row>
    <row r="323" spans="1:3" ht="99.75" x14ac:dyDescent="0.25">
      <c r="A323" s="88" t="s">
        <v>165</v>
      </c>
      <c r="B323" s="88"/>
      <c r="C323" s="88" t="s">
        <v>214</v>
      </c>
    </row>
    <row r="324" spans="1:3" ht="156.75" x14ac:dyDescent="0.25">
      <c r="A324" s="88" t="s">
        <v>167</v>
      </c>
      <c r="B324" s="89"/>
      <c r="C324" s="88" t="s">
        <v>215</v>
      </c>
    </row>
    <row r="325" spans="1:3" x14ac:dyDescent="0.25">
      <c r="A325" s="80"/>
      <c r="B325" s="81"/>
      <c r="C325" s="81"/>
    </row>
    <row r="326" spans="1:3" x14ac:dyDescent="0.25">
      <c r="A326" s="380" t="s">
        <v>155</v>
      </c>
      <c r="B326" s="381"/>
      <c r="C326" s="382"/>
    </row>
    <row r="327" spans="1:3" x14ac:dyDescent="0.25">
      <c r="A327" s="88" t="s">
        <v>156</v>
      </c>
      <c r="B327" s="89"/>
      <c r="C327" s="89" t="str">
        <f>'Nueve periodos'!X35</f>
        <v xml:space="preserve">AGROFORESTERIA </v>
      </c>
    </row>
    <row r="328" spans="1:3" ht="28.5" x14ac:dyDescent="0.25">
      <c r="A328" s="88" t="s">
        <v>157</v>
      </c>
      <c r="B328" s="89"/>
      <c r="C328" s="89" t="str">
        <f>'Nueve periodos'!B27</f>
        <v>UNIDAD PROFESIONAL</v>
      </c>
    </row>
    <row r="329" spans="1:3" ht="28.5" x14ac:dyDescent="0.25">
      <c r="A329" s="88" t="s">
        <v>158</v>
      </c>
      <c r="B329" s="89"/>
      <c r="C329" s="89">
        <f>'Nueve periodos'!D34</f>
        <v>5</v>
      </c>
    </row>
    <row r="330" spans="1:3" ht="42.75" x14ac:dyDescent="0.25">
      <c r="A330" s="88" t="s">
        <v>159</v>
      </c>
      <c r="B330" s="89"/>
      <c r="C330" s="89">
        <f>SUM(C331:C333)</f>
        <v>144</v>
      </c>
    </row>
    <row r="331" spans="1:3" ht="28.5" x14ac:dyDescent="0.25">
      <c r="A331" s="379" t="s">
        <v>160</v>
      </c>
      <c r="B331" s="88" t="s">
        <v>161</v>
      </c>
      <c r="C331" s="89">
        <f>'Nueve periodos'!X39</f>
        <v>48</v>
      </c>
    </row>
    <row r="332" spans="1:3" ht="28.5" x14ac:dyDescent="0.25">
      <c r="A332" s="379"/>
      <c r="B332" s="88" t="s">
        <v>162</v>
      </c>
      <c r="C332" s="89">
        <f>'Nueve periodos'!Z39</f>
        <v>64</v>
      </c>
    </row>
    <row r="333" spans="1:3" ht="42.75" x14ac:dyDescent="0.25">
      <c r="A333" s="379"/>
      <c r="B333" s="88" t="s">
        <v>163</v>
      </c>
      <c r="C333" s="89">
        <f>'Nueve periodos'!Y39</f>
        <v>32</v>
      </c>
    </row>
    <row r="334" spans="1:3" ht="28.5" x14ac:dyDescent="0.25">
      <c r="A334" s="88" t="s">
        <v>164</v>
      </c>
      <c r="B334" s="89"/>
      <c r="C334" s="88"/>
    </row>
    <row r="335" spans="1:3" ht="42.75" x14ac:dyDescent="0.25">
      <c r="A335" s="88" t="s">
        <v>165</v>
      </c>
      <c r="B335" s="88"/>
      <c r="C335" s="88" t="s">
        <v>216</v>
      </c>
    </row>
    <row r="336" spans="1:3" ht="171" x14ac:dyDescent="0.25">
      <c r="A336" s="88" t="s">
        <v>167</v>
      </c>
      <c r="B336" s="89"/>
      <c r="C336" s="88" t="s">
        <v>217</v>
      </c>
    </row>
    <row r="337" spans="1:3" x14ac:dyDescent="0.25">
      <c r="A337" s="80"/>
      <c r="B337" s="81"/>
      <c r="C337" s="81"/>
    </row>
    <row r="338" spans="1:3" x14ac:dyDescent="0.25">
      <c r="A338" s="380" t="s">
        <v>155</v>
      </c>
      <c r="B338" s="381"/>
      <c r="C338" s="382"/>
    </row>
    <row r="339" spans="1:3" ht="28.5" x14ac:dyDescent="0.25">
      <c r="A339" s="88" t="s">
        <v>156</v>
      </c>
      <c r="B339" s="89"/>
      <c r="C339" s="88" t="str">
        <f>'Nueve periodos'!AD35</f>
        <v>METODOS ESTADISTICOS  Y DISEÑO  EXPERIMENTAL</v>
      </c>
    </row>
    <row r="340" spans="1:3" ht="28.5" x14ac:dyDescent="0.25">
      <c r="A340" s="88" t="s">
        <v>157</v>
      </c>
      <c r="B340" s="89"/>
      <c r="C340" s="89" t="str">
        <f>'Nueve periodos'!B27</f>
        <v>UNIDAD PROFESIONAL</v>
      </c>
    </row>
    <row r="341" spans="1:3" ht="28.5" x14ac:dyDescent="0.25">
      <c r="A341" s="88" t="s">
        <v>158</v>
      </c>
      <c r="B341" s="89"/>
      <c r="C341" s="89">
        <f>'Nueve periodos'!D34</f>
        <v>5</v>
      </c>
    </row>
    <row r="342" spans="1:3" ht="42.75" x14ac:dyDescent="0.25">
      <c r="A342" s="88" t="s">
        <v>159</v>
      </c>
      <c r="B342" s="89"/>
      <c r="C342" s="89">
        <f>SUM(C343:C345)</f>
        <v>96</v>
      </c>
    </row>
    <row r="343" spans="1:3" ht="28.5" x14ac:dyDescent="0.25">
      <c r="A343" s="379" t="s">
        <v>160</v>
      </c>
      <c r="B343" s="88" t="s">
        <v>161</v>
      </c>
      <c r="C343" s="89">
        <f>'Nueve periodos'!AD39</f>
        <v>48</v>
      </c>
    </row>
    <row r="344" spans="1:3" ht="28.5" x14ac:dyDescent="0.25">
      <c r="A344" s="379"/>
      <c r="B344" s="88" t="s">
        <v>162</v>
      </c>
      <c r="C344" s="89">
        <f>'Nueve periodos'!AF39</f>
        <v>16</v>
      </c>
    </row>
    <row r="345" spans="1:3" ht="42.75" x14ac:dyDescent="0.25">
      <c r="A345" s="379"/>
      <c r="B345" s="88" t="s">
        <v>163</v>
      </c>
      <c r="C345" s="89">
        <f>'Nueve periodos'!AE39</f>
        <v>32</v>
      </c>
    </row>
    <row r="346" spans="1:3" ht="28.5" x14ac:dyDescent="0.25">
      <c r="A346" s="88" t="s">
        <v>164</v>
      </c>
      <c r="B346" s="89"/>
      <c r="C346" s="88"/>
    </row>
    <row r="347" spans="1:3" ht="85.5" x14ac:dyDescent="0.25">
      <c r="A347" s="88" t="s">
        <v>165</v>
      </c>
      <c r="B347" s="88"/>
      <c r="C347" s="88" t="s">
        <v>218</v>
      </c>
    </row>
    <row r="348" spans="1:3" ht="142.5" x14ac:dyDescent="0.25">
      <c r="A348" s="88" t="s">
        <v>167</v>
      </c>
      <c r="B348" s="89"/>
      <c r="C348" s="88" t="s">
        <v>219</v>
      </c>
    </row>
    <row r="349" spans="1:3" x14ac:dyDescent="0.25">
      <c r="A349" s="80"/>
      <c r="B349" s="81"/>
      <c r="C349" s="81"/>
    </row>
    <row r="350" spans="1:3" x14ac:dyDescent="0.25">
      <c r="A350" s="380" t="s">
        <v>155</v>
      </c>
      <c r="B350" s="381"/>
      <c r="C350" s="382"/>
    </row>
    <row r="351" spans="1:3" x14ac:dyDescent="0.25">
      <c r="A351" s="88" t="s">
        <v>156</v>
      </c>
      <c r="B351" s="89"/>
      <c r="C351" s="89" t="str">
        <f>'Nueve periodos'!AJ35</f>
        <v>MECANIZACIÓN AGROPECUARIA</v>
      </c>
    </row>
    <row r="352" spans="1:3" ht="28.5" x14ac:dyDescent="0.25">
      <c r="A352" s="88" t="s">
        <v>157</v>
      </c>
      <c r="B352" s="89"/>
      <c r="C352" s="89" t="str">
        <f>'Nueve periodos'!B27</f>
        <v>UNIDAD PROFESIONAL</v>
      </c>
    </row>
    <row r="353" spans="1:3" ht="28.5" x14ac:dyDescent="0.25">
      <c r="A353" s="88" t="s">
        <v>158</v>
      </c>
      <c r="B353" s="89"/>
      <c r="C353" s="89">
        <f>'Nueve periodos'!D34</f>
        <v>5</v>
      </c>
    </row>
    <row r="354" spans="1:3" ht="42.75" x14ac:dyDescent="0.25">
      <c r="A354" s="88" t="s">
        <v>159</v>
      </c>
      <c r="B354" s="89"/>
      <c r="C354" s="89">
        <v>96</v>
      </c>
    </row>
    <row r="355" spans="1:3" ht="28.5" x14ac:dyDescent="0.25">
      <c r="A355" s="379" t="s">
        <v>160</v>
      </c>
      <c r="B355" s="88" t="s">
        <v>161</v>
      </c>
      <c r="C355" s="89">
        <f>'Nueve periodos'!AJ39</f>
        <v>48</v>
      </c>
    </row>
    <row r="356" spans="1:3" ht="28.5" x14ac:dyDescent="0.25">
      <c r="A356" s="379"/>
      <c r="B356" s="88" t="s">
        <v>162</v>
      </c>
      <c r="C356" s="89">
        <v>32</v>
      </c>
    </row>
    <row r="357" spans="1:3" ht="42.75" x14ac:dyDescent="0.25">
      <c r="A357" s="379"/>
      <c r="B357" s="88" t="s">
        <v>163</v>
      </c>
      <c r="C357" s="89">
        <v>16</v>
      </c>
    </row>
    <row r="358" spans="1:3" ht="28.5" x14ac:dyDescent="0.25">
      <c r="A358" s="88" t="s">
        <v>164</v>
      </c>
      <c r="B358" s="89"/>
      <c r="C358" s="88"/>
    </row>
    <row r="359" spans="1:3" ht="99.75" x14ac:dyDescent="0.25">
      <c r="A359" s="88" t="s">
        <v>165</v>
      </c>
      <c r="B359" s="88"/>
      <c r="C359" s="84" t="s">
        <v>220</v>
      </c>
    </row>
    <row r="360" spans="1:3" ht="99.75" x14ac:dyDescent="0.25">
      <c r="A360" s="88" t="s">
        <v>167</v>
      </c>
      <c r="B360" s="89"/>
      <c r="C360" s="84" t="s">
        <v>221</v>
      </c>
    </row>
    <row r="361" spans="1:3" x14ac:dyDescent="0.25">
      <c r="A361" s="80"/>
      <c r="B361" s="81"/>
      <c r="C361" s="81"/>
    </row>
    <row r="362" spans="1:3" x14ac:dyDescent="0.25">
      <c r="A362" s="366" t="s">
        <v>155</v>
      </c>
      <c r="B362" s="367"/>
      <c r="C362" s="368"/>
    </row>
    <row r="363" spans="1:3" x14ac:dyDescent="0.25">
      <c r="A363" s="77" t="s">
        <v>156</v>
      </c>
      <c r="B363" s="79"/>
      <c r="C363" s="79" t="str">
        <f>'Nueve periodos'!F42</f>
        <v>AGRICULTURA  DE PRECISION</v>
      </c>
    </row>
    <row r="364" spans="1:3" ht="28.5" x14ac:dyDescent="0.25">
      <c r="A364" s="77" t="s">
        <v>157</v>
      </c>
      <c r="B364" s="79"/>
      <c r="C364" s="79" t="str">
        <f>'Nueve periodos'!B27</f>
        <v>UNIDAD PROFESIONAL</v>
      </c>
    </row>
    <row r="365" spans="1:3" ht="28.5" x14ac:dyDescent="0.25">
      <c r="A365" s="77" t="s">
        <v>158</v>
      </c>
      <c r="B365" s="79"/>
      <c r="C365" s="79">
        <f>'Nueve periodos'!D41</f>
        <v>6</v>
      </c>
    </row>
    <row r="366" spans="1:3" ht="42.75" x14ac:dyDescent="0.25">
      <c r="A366" s="77" t="s">
        <v>159</v>
      </c>
      <c r="B366" s="79"/>
      <c r="C366" s="79">
        <f>SUM(C367:C369)</f>
        <v>96</v>
      </c>
    </row>
    <row r="367" spans="1:3" ht="28.5" x14ac:dyDescent="0.25">
      <c r="A367" s="370" t="s">
        <v>160</v>
      </c>
      <c r="B367" s="77" t="s">
        <v>161</v>
      </c>
      <c r="C367" s="79">
        <f>'Nueve periodos'!F46</f>
        <v>48</v>
      </c>
    </row>
    <row r="368" spans="1:3" ht="28.5" x14ac:dyDescent="0.25">
      <c r="A368" s="370"/>
      <c r="B368" s="77" t="s">
        <v>162</v>
      </c>
      <c r="C368" s="79">
        <f>'Nueve periodos'!H46</f>
        <v>16</v>
      </c>
    </row>
    <row r="369" spans="1:3" ht="42.75" x14ac:dyDescent="0.25">
      <c r="A369" s="370"/>
      <c r="B369" s="77" t="s">
        <v>163</v>
      </c>
      <c r="C369" s="79">
        <f>'Nueve periodos'!G46</f>
        <v>32</v>
      </c>
    </row>
    <row r="370" spans="1:3" ht="28.5" x14ac:dyDescent="0.25">
      <c r="A370" s="77" t="s">
        <v>164</v>
      </c>
      <c r="B370" s="79"/>
      <c r="C370" s="77"/>
    </row>
    <row r="371" spans="1:3" ht="42.75" x14ac:dyDescent="0.25">
      <c r="A371" s="77" t="s">
        <v>165</v>
      </c>
      <c r="B371" s="77"/>
      <c r="C371" s="77" t="s">
        <v>222</v>
      </c>
    </row>
    <row r="372" spans="1:3" ht="256.5" x14ac:dyDescent="0.25">
      <c r="A372" s="77" t="s">
        <v>167</v>
      </c>
      <c r="B372" s="79"/>
      <c r="C372" s="77" t="s">
        <v>223</v>
      </c>
    </row>
    <row r="373" spans="1:3" x14ac:dyDescent="0.25">
      <c r="A373" s="80"/>
      <c r="B373" s="81"/>
      <c r="C373" s="81"/>
    </row>
    <row r="374" spans="1:3" x14ac:dyDescent="0.25">
      <c r="A374" s="366" t="s">
        <v>155</v>
      </c>
      <c r="B374" s="367"/>
      <c r="C374" s="368"/>
    </row>
    <row r="375" spans="1:3" x14ac:dyDescent="0.25">
      <c r="A375" s="77" t="s">
        <v>156</v>
      </c>
      <c r="B375" s="79"/>
      <c r="C375" s="79" t="str">
        <f>'Nueve periodos'!L42</f>
        <v>FUNDAMENTOS DE LA AGRICULTURA URBANA Y PERIURBANA</v>
      </c>
    </row>
    <row r="376" spans="1:3" ht="28.5" x14ac:dyDescent="0.25">
      <c r="A376" s="77" t="s">
        <v>157</v>
      </c>
      <c r="B376" s="79"/>
      <c r="C376" s="79" t="str">
        <f>'Nueve periodos'!B27</f>
        <v>UNIDAD PROFESIONAL</v>
      </c>
    </row>
    <row r="377" spans="1:3" ht="28.5" x14ac:dyDescent="0.25">
      <c r="A377" s="77" t="s">
        <v>158</v>
      </c>
      <c r="B377" s="79"/>
      <c r="C377" s="79">
        <f>'Nueve periodos'!D41</f>
        <v>6</v>
      </c>
    </row>
    <row r="378" spans="1:3" ht="42.75" x14ac:dyDescent="0.25">
      <c r="A378" s="77" t="s">
        <v>159</v>
      </c>
      <c r="B378" s="79"/>
      <c r="C378" s="79">
        <f>SUM(C379:C381)</f>
        <v>96</v>
      </c>
    </row>
    <row r="379" spans="1:3" ht="28.5" x14ac:dyDescent="0.25">
      <c r="A379" s="370" t="s">
        <v>160</v>
      </c>
      <c r="B379" s="77" t="s">
        <v>161</v>
      </c>
      <c r="C379" s="79">
        <f>'Nueve periodos'!L46</f>
        <v>48</v>
      </c>
    </row>
    <row r="380" spans="1:3" ht="28.5" x14ac:dyDescent="0.25">
      <c r="A380" s="370"/>
      <c r="B380" s="77" t="s">
        <v>162</v>
      </c>
      <c r="C380" s="79">
        <f>'Nueve periodos'!N46</f>
        <v>32</v>
      </c>
    </row>
    <row r="381" spans="1:3" ht="42.75" x14ac:dyDescent="0.25">
      <c r="A381" s="370"/>
      <c r="B381" s="77" t="s">
        <v>163</v>
      </c>
      <c r="C381" s="79">
        <f>'Nueve periodos'!M46</f>
        <v>16</v>
      </c>
    </row>
    <row r="382" spans="1:3" ht="28.5" x14ac:dyDescent="0.25">
      <c r="A382" s="77" t="s">
        <v>164</v>
      </c>
      <c r="B382" s="79"/>
      <c r="C382" s="77"/>
    </row>
    <row r="383" spans="1:3" ht="28.5" x14ac:dyDescent="0.25">
      <c r="A383" s="77" t="s">
        <v>165</v>
      </c>
      <c r="B383" s="77"/>
      <c r="C383" s="79" t="s">
        <v>224</v>
      </c>
    </row>
    <row r="384" spans="1:3" ht="199.5" x14ac:dyDescent="0.25">
      <c r="A384" s="77" t="s">
        <v>167</v>
      </c>
      <c r="B384" s="79"/>
      <c r="C384" s="77" t="s">
        <v>225</v>
      </c>
    </row>
    <row r="385" spans="1:3" x14ac:dyDescent="0.25">
      <c r="A385" s="80"/>
      <c r="B385" s="81"/>
      <c r="C385" s="81"/>
    </row>
    <row r="386" spans="1:3" x14ac:dyDescent="0.25">
      <c r="A386" s="366" t="s">
        <v>155</v>
      </c>
      <c r="B386" s="367"/>
      <c r="C386" s="368"/>
    </row>
    <row r="387" spans="1:3" x14ac:dyDescent="0.25">
      <c r="A387" s="77" t="s">
        <v>156</v>
      </c>
      <c r="B387" s="79"/>
      <c r="C387" s="79" t="str">
        <f>'Nueve periodos'!R42</f>
        <v>PASTOS Y FORRAJES</v>
      </c>
    </row>
    <row r="388" spans="1:3" ht="28.5" x14ac:dyDescent="0.25">
      <c r="A388" s="77" t="s">
        <v>157</v>
      </c>
      <c r="B388" s="79"/>
      <c r="C388" s="79" t="str">
        <f>'Nueve periodos'!B27</f>
        <v>UNIDAD PROFESIONAL</v>
      </c>
    </row>
    <row r="389" spans="1:3" ht="28.5" x14ac:dyDescent="0.25">
      <c r="A389" s="77" t="s">
        <v>158</v>
      </c>
      <c r="B389" s="79"/>
      <c r="C389" s="79">
        <f>'Nueve periodos'!D41</f>
        <v>6</v>
      </c>
    </row>
    <row r="390" spans="1:3" ht="42.75" x14ac:dyDescent="0.25">
      <c r="A390" s="77" t="s">
        <v>159</v>
      </c>
      <c r="B390" s="79"/>
      <c r="C390" s="79">
        <f>SUM(C391:C393)</f>
        <v>96</v>
      </c>
    </row>
    <row r="391" spans="1:3" ht="28.5" x14ac:dyDescent="0.25">
      <c r="A391" s="370" t="s">
        <v>160</v>
      </c>
      <c r="B391" s="77" t="s">
        <v>161</v>
      </c>
      <c r="C391" s="79">
        <f>'Nueve periodos'!R46</f>
        <v>48</v>
      </c>
    </row>
    <row r="392" spans="1:3" ht="28.5" x14ac:dyDescent="0.25">
      <c r="A392" s="370"/>
      <c r="B392" s="77" t="s">
        <v>162</v>
      </c>
      <c r="C392" s="79">
        <f>'Nueve periodos'!T46</f>
        <v>16</v>
      </c>
    </row>
    <row r="393" spans="1:3" ht="42.75" x14ac:dyDescent="0.25">
      <c r="A393" s="370"/>
      <c r="B393" s="77" t="s">
        <v>163</v>
      </c>
      <c r="C393" s="79">
        <f>'Nueve periodos'!S46</f>
        <v>32</v>
      </c>
    </row>
    <row r="394" spans="1:3" ht="28.5" x14ac:dyDescent="0.25">
      <c r="A394" s="77" t="s">
        <v>164</v>
      </c>
      <c r="B394" s="79"/>
      <c r="C394" s="77"/>
    </row>
    <row r="395" spans="1:3" ht="85.5" x14ac:dyDescent="0.25">
      <c r="A395" s="77" t="s">
        <v>165</v>
      </c>
      <c r="B395" s="77"/>
      <c r="C395" s="77" t="s">
        <v>226</v>
      </c>
    </row>
    <row r="396" spans="1:3" ht="156.75" x14ac:dyDescent="0.25">
      <c r="A396" s="77" t="s">
        <v>167</v>
      </c>
      <c r="B396" s="79"/>
      <c r="C396" s="77" t="s">
        <v>227</v>
      </c>
    </row>
    <row r="397" spans="1:3" x14ac:dyDescent="0.25">
      <c r="A397" s="80"/>
      <c r="B397" s="81"/>
      <c r="C397" s="81"/>
    </row>
    <row r="398" spans="1:3" x14ac:dyDescent="0.25">
      <c r="A398" s="366" t="s">
        <v>155</v>
      </c>
      <c r="B398" s="367"/>
      <c r="C398" s="368"/>
    </row>
    <row r="399" spans="1:3" x14ac:dyDescent="0.25">
      <c r="A399" s="77" t="s">
        <v>156</v>
      </c>
      <c r="B399" s="79"/>
      <c r="C399" s="79" t="str">
        <f>'Nueve periodos'!X42</f>
        <v>SISTEMAS DE PRODUCCION AGRICOLA: CICLO CORTO</v>
      </c>
    </row>
    <row r="400" spans="1:3" ht="28.5" x14ac:dyDescent="0.25">
      <c r="A400" s="77" t="s">
        <v>157</v>
      </c>
      <c r="B400" s="79"/>
      <c r="C400" s="79" t="str">
        <f>'Nueve periodos'!B27</f>
        <v>UNIDAD PROFESIONAL</v>
      </c>
    </row>
    <row r="401" spans="1:3" ht="28.5" x14ac:dyDescent="0.25">
      <c r="A401" s="77" t="s">
        <v>158</v>
      </c>
      <c r="B401" s="79"/>
      <c r="C401" s="79">
        <f>'Nueve periodos'!D41</f>
        <v>6</v>
      </c>
    </row>
    <row r="402" spans="1:3" ht="42.75" x14ac:dyDescent="0.25">
      <c r="A402" s="77" t="s">
        <v>159</v>
      </c>
      <c r="B402" s="79"/>
      <c r="C402" s="79">
        <f>SUM(C403:C405)</f>
        <v>144</v>
      </c>
    </row>
    <row r="403" spans="1:3" ht="28.5" x14ac:dyDescent="0.25">
      <c r="A403" s="370" t="s">
        <v>160</v>
      </c>
      <c r="B403" s="77" t="s">
        <v>161</v>
      </c>
      <c r="C403" s="79">
        <f>'Nueve periodos'!X46</f>
        <v>48</v>
      </c>
    </row>
    <row r="404" spans="1:3" ht="28.5" x14ac:dyDescent="0.25">
      <c r="A404" s="370"/>
      <c r="B404" s="77" t="s">
        <v>162</v>
      </c>
      <c r="C404" s="79">
        <f>'Nueve periodos'!Z46</f>
        <v>48</v>
      </c>
    </row>
    <row r="405" spans="1:3" ht="42.75" x14ac:dyDescent="0.25">
      <c r="A405" s="370"/>
      <c r="B405" s="77" t="s">
        <v>163</v>
      </c>
      <c r="C405" s="79">
        <f>'Nueve periodos'!Y46</f>
        <v>48</v>
      </c>
    </row>
    <row r="406" spans="1:3" ht="28.5" x14ac:dyDescent="0.25">
      <c r="A406" s="77" t="s">
        <v>164</v>
      </c>
      <c r="B406" s="79"/>
      <c r="C406" s="77"/>
    </row>
    <row r="407" spans="1:3" ht="114" x14ac:dyDescent="0.25">
      <c r="A407" s="77" t="s">
        <v>165</v>
      </c>
      <c r="B407" s="77"/>
      <c r="C407" s="77" t="s">
        <v>228</v>
      </c>
    </row>
    <row r="408" spans="1:3" ht="213.75" x14ac:dyDescent="0.25">
      <c r="A408" s="77" t="s">
        <v>167</v>
      </c>
      <c r="B408" s="79"/>
      <c r="C408" s="77" t="s">
        <v>229</v>
      </c>
    </row>
    <row r="409" spans="1:3" x14ac:dyDescent="0.25">
      <c r="A409" s="80"/>
      <c r="B409" s="81"/>
      <c r="C409" s="81"/>
    </row>
    <row r="410" spans="1:3" x14ac:dyDescent="0.25">
      <c r="A410" s="366" t="s">
        <v>155</v>
      </c>
      <c r="B410" s="367"/>
      <c r="C410" s="368"/>
    </row>
    <row r="411" spans="1:3" x14ac:dyDescent="0.25">
      <c r="A411" s="77" t="s">
        <v>156</v>
      </c>
      <c r="B411" s="79"/>
      <c r="C411" s="79" t="str">
        <f>'Nueve periodos'!AD42</f>
        <v>SISTEMAS DE PRODUCCION AGRICOLA: CICLO PERENNE</v>
      </c>
    </row>
    <row r="412" spans="1:3" ht="28.5" x14ac:dyDescent="0.25">
      <c r="A412" s="77" t="s">
        <v>157</v>
      </c>
      <c r="B412" s="79"/>
      <c r="C412" s="79" t="str">
        <f>'Nueve periodos'!B27</f>
        <v>UNIDAD PROFESIONAL</v>
      </c>
    </row>
    <row r="413" spans="1:3" ht="28.5" x14ac:dyDescent="0.25">
      <c r="A413" s="77" t="s">
        <v>158</v>
      </c>
      <c r="B413" s="79"/>
      <c r="C413" s="79">
        <f>'Nueve periodos'!D41</f>
        <v>6</v>
      </c>
    </row>
    <row r="414" spans="1:3" ht="42.75" x14ac:dyDescent="0.25">
      <c r="A414" s="77" t="s">
        <v>159</v>
      </c>
      <c r="B414" s="79"/>
      <c r="C414" s="79">
        <f>SUM(C415:C417)</f>
        <v>144</v>
      </c>
    </row>
    <row r="415" spans="1:3" ht="28.5" x14ac:dyDescent="0.25">
      <c r="A415" s="370" t="s">
        <v>160</v>
      </c>
      <c r="B415" s="77" t="s">
        <v>161</v>
      </c>
      <c r="C415" s="79">
        <f>'Nueve periodos'!AD46</f>
        <v>48</v>
      </c>
    </row>
    <row r="416" spans="1:3" ht="28.5" x14ac:dyDescent="0.25">
      <c r="A416" s="370"/>
      <c r="B416" s="77" t="s">
        <v>162</v>
      </c>
      <c r="C416" s="79">
        <f>'Nueve periodos'!AF46</f>
        <v>48</v>
      </c>
    </row>
    <row r="417" spans="1:3" ht="42.75" x14ac:dyDescent="0.25">
      <c r="A417" s="370"/>
      <c r="B417" s="77" t="s">
        <v>163</v>
      </c>
      <c r="C417" s="79">
        <f>'Nueve periodos'!AE46</f>
        <v>48</v>
      </c>
    </row>
    <row r="418" spans="1:3" ht="28.5" x14ac:dyDescent="0.25">
      <c r="A418" s="77" t="s">
        <v>164</v>
      </c>
      <c r="B418" s="79"/>
      <c r="C418" s="77"/>
    </row>
    <row r="419" spans="1:3" ht="99.75" x14ac:dyDescent="0.25">
      <c r="A419" s="77" t="s">
        <v>165</v>
      </c>
      <c r="B419" s="77"/>
      <c r="C419" s="77" t="s">
        <v>230</v>
      </c>
    </row>
    <row r="420" spans="1:3" ht="213.75" x14ac:dyDescent="0.25">
      <c r="A420" s="77" t="s">
        <v>167</v>
      </c>
      <c r="B420" s="79"/>
      <c r="C420" s="77" t="s">
        <v>231</v>
      </c>
    </row>
    <row r="421" spans="1:3" x14ac:dyDescent="0.25">
      <c r="A421" s="80"/>
      <c r="B421" s="81"/>
      <c r="C421" s="81"/>
    </row>
    <row r="422" spans="1:3" x14ac:dyDescent="0.25">
      <c r="A422" s="366" t="s">
        <v>155</v>
      </c>
      <c r="B422" s="367"/>
      <c r="C422" s="368"/>
    </row>
    <row r="423" spans="1:3" x14ac:dyDescent="0.25">
      <c r="A423" s="77" t="s">
        <v>156</v>
      </c>
      <c r="B423" s="79"/>
      <c r="C423" s="79" t="str">
        <f>'Nueve periodos'!AJ42</f>
        <v>MANEJO POSTCOSECHA</v>
      </c>
    </row>
    <row r="424" spans="1:3" ht="28.5" x14ac:dyDescent="0.25">
      <c r="A424" s="77" t="s">
        <v>157</v>
      </c>
      <c r="B424" s="79"/>
      <c r="C424" s="79" t="str">
        <f>'Nueve periodos'!B27</f>
        <v>UNIDAD PROFESIONAL</v>
      </c>
    </row>
    <row r="425" spans="1:3" ht="28.5" x14ac:dyDescent="0.25">
      <c r="A425" s="77" t="s">
        <v>158</v>
      </c>
      <c r="B425" s="79"/>
      <c r="C425" s="79">
        <f>'Nueve periodos'!D41</f>
        <v>6</v>
      </c>
    </row>
    <row r="426" spans="1:3" ht="42.75" x14ac:dyDescent="0.25">
      <c r="A426" s="77" t="s">
        <v>159</v>
      </c>
      <c r="B426" s="79"/>
      <c r="C426" s="79">
        <f>SUM(C427:C429)</f>
        <v>96</v>
      </c>
    </row>
    <row r="427" spans="1:3" ht="28.5" x14ac:dyDescent="0.25">
      <c r="A427" s="370" t="s">
        <v>160</v>
      </c>
      <c r="B427" s="77" t="s">
        <v>161</v>
      </c>
      <c r="C427" s="79">
        <f>'Nueve periodos'!AJ46</f>
        <v>48</v>
      </c>
    </row>
    <row r="428" spans="1:3" ht="28.5" x14ac:dyDescent="0.25">
      <c r="A428" s="370"/>
      <c r="B428" s="77" t="s">
        <v>162</v>
      </c>
      <c r="C428" s="79">
        <f>'Nueve periodos'!AL46</f>
        <v>32</v>
      </c>
    </row>
    <row r="429" spans="1:3" ht="42.75" x14ac:dyDescent="0.25">
      <c r="A429" s="370"/>
      <c r="B429" s="77" t="s">
        <v>163</v>
      </c>
      <c r="C429" s="79">
        <f>'Nueve periodos'!AK46</f>
        <v>16</v>
      </c>
    </row>
    <row r="430" spans="1:3" ht="28.5" x14ac:dyDescent="0.25">
      <c r="A430" s="77" t="s">
        <v>164</v>
      </c>
      <c r="B430" s="79"/>
      <c r="C430" s="77"/>
    </row>
    <row r="431" spans="1:3" ht="28.5" x14ac:dyDescent="0.25">
      <c r="A431" s="77" t="s">
        <v>165</v>
      </c>
      <c r="B431" s="77"/>
      <c r="C431" s="79"/>
    </row>
    <row r="432" spans="1:3" ht="156.75" x14ac:dyDescent="0.25">
      <c r="A432" s="77" t="s">
        <v>167</v>
      </c>
      <c r="B432" s="79"/>
      <c r="C432" s="77" t="s">
        <v>232</v>
      </c>
    </row>
    <row r="433" spans="1:3" x14ac:dyDescent="0.25">
      <c r="A433" s="80"/>
      <c r="B433" s="81"/>
      <c r="C433" s="81"/>
    </row>
    <row r="434" spans="1:3" x14ac:dyDescent="0.25">
      <c r="A434" s="387" t="s">
        <v>155</v>
      </c>
      <c r="B434" s="388"/>
      <c r="C434" s="389"/>
    </row>
    <row r="435" spans="1:3" x14ac:dyDescent="0.25">
      <c r="A435" s="90" t="s">
        <v>156</v>
      </c>
      <c r="B435" s="91"/>
      <c r="C435" s="91" t="str">
        <f>'Nueve periodos'!F49</f>
        <v>NUTRICION ANIMAL</v>
      </c>
    </row>
    <row r="436" spans="1:3" ht="28.5" x14ac:dyDescent="0.25">
      <c r="A436" s="90" t="s">
        <v>157</v>
      </c>
      <c r="B436" s="91"/>
      <c r="C436" s="91" t="str">
        <f>'Nueve periodos'!B27</f>
        <v>UNIDAD PROFESIONAL</v>
      </c>
    </row>
    <row r="437" spans="1:3" ht="28.5" x14ac:dyDescent="0.25">
      <c r="A437" s="90" t="s">
        <v>158</v>
      </c>
      <c r="B437" s="91"/>
      <c r="C437" s="91">
        <f>'Nueve periodos'!D48</f>
        <v>7</v>
      </c>
    </row>
    <row r="438" spans="1:3" ht="42.75" x14ac:dyDescent="0.25">
      <c r="A438" s="90" t="s">
        <v>159</v>
      </c>
      <c r="B438" s="91"/>
      <c r="C438" s="91">
        <f>SUM(C439:C441)</f>
        <v>96</v>
      </c>
    </row>
    <row r="439" spans="1:3" ht="28.5" x14ac:dyDescent="0.25">
      <c r="A439" s="390" t="s">
        <v>160</v>
      </c>
      <c r="B439" s="90" t="s">
        <v>161</v>
      </c>
      <c r="C439" s="91">
        <f>'Nueve periodos'!F53</f>
        <v>48</v>
      </c>
    </row>
    <row r="440" spans="1:3" ht="28.5" x14ac:dyDescent="0.25">
      <c r="A440" s="390"/>
      <c r="B440" s="90" t="s">
        <v>162</v>
      </c>
      <c r="C440" s="91">
        <f>'Nueve periodos'!H53</f>
        <v>16</v>
      </c>
    </row>
    <row r="441" spans="1:3" ht="42.75" x14ac:dyDescent="0.25">
      <c r="A441" s="390"/>
      <c r="B441" s="90" t="s">
        <v>163</v>
      </c>
      <c r="C441" s="91">
        <f>'Nueve periodos'!G53</f>
        <v>32</v>
      </c>
    </row>
    <row r="442" spans="1:3" ht="28.5" x14ac:dyDescent="0.25">
      <c r="A442" s="90" t="s">
        <v>164</v>
      </c>
      <c r="B442" s="91"/>
      <c r="C442" s="90"/>
    </row>
    <row r="443" spans="1:3" ht="99.75" x14ac:dyDescent="0.25">
      <c r="A443" s="90" t="s">
        <v>165</v>
      </c>
      <c r="B443" s="90"/>
      <c r="C443" s="90" t="s">
        <v>233</v>
      </c>
    </row>
    <row r="444" spans="1:3" ht="114" x14ac:dyDescent="0.25">
      <c r="A444" s="90" t="s">
        <v>167</v>
      </c>
      <c r="B444" s="91"/>
      <c r="C444" s="90" t="s">
        <v>234</v>
      </c>
    </row>
    <row r="445" spans="1:3" x14ac:dyDescent="0.25">
      <c r="A445" s="80"/>
      <c r="B445" s="81"/>
      <c r="C445" s="81"/>
    </row>
    <row r="446" spans="1:3" x14ac:dyDescent="0.25">
      <c r="A446" s="387" t="s">
        <v>155</v>
      </c>
      <c r="B446" s="388"/>
      <c r="C446" s="389"/>
    </row>
    <row r="447" spans="1:3" x14ac:dyDescent="0.25">
      <c r="A447" s="90" t="s">
        <v>156</v>
      </c>
      <c r="B447" s="91"/>
      <c r="C447" s="91" t="str">
        <f>'Nueve periodos'!L49</f>
        <v>MEJORAMIENTO ANIMAL</v>
      </c>
    </row>
    <row r="448" spans="1:3" ht="28.5" x14ac:dyDescent="0.25">
      <c r="A448" s="90" t="s">
        <v>157</v>
      </c>
      <c r="B448" s="91"/>
      <c r="C448" s="91" t="str">
        <f>'Nueve periodos'!B27</f>
        <v>UNIDAD PROFESIONAL</v>
      </c>
    </row>
    <row r="449" spans="1:3" ht="28.5" x14ac:dyDescent="0.25">
      <c r="A449" s="90" t="s">
        <v>158</v>
      </c>
      <c r="B449" s="91"/>
      <c r="C449" s="91">
        <f>'Nueve periodos'!D48</f>
        <v>7</v>
      </c>
    </row>
    <row r="450" spans="1:3" ht="42.75" x14ac:dyDescent="0.25">
      <c r="A450" s="90" t="s">
        <v>159</v>
      </c>
      <c r="B450" s="91"/>
      <c r="C450" s="91">
        <f>SUM(C451:C453)</f>
        <v>144</v>
      </c>
    </row>
    <row r="451" spans="1:3" ht="28.5" x14ac:dyDescent="0.25">
      <c r="A451" s="390" t="s">
        <v>160</v>
      </c>
      <c r="B451" s="90" t="s">
        <v>161</v>
      </c>
      <c r="C451" s="91">
        <f>'Nueve periodos'!L53</f>
        <v>64</v>
      </c>
    </row>
    <row r="452" spans="1:3" ht="28.5" x14ac:dyDescent="0.25">
      <c r="A452" s="390"/>
      <c r="B452" s="90" t="s">
        <v>162</v>
      </c>
      <c r="C452" s="91">
        <f>'Nueve periodos'!N53</f>
        <v>48</v>
      </c>
    </row>
    <row r="453" spans="1:3" ht="42.75" x14ac:dyDescent="0.25">
      <c r="A453" s="390"/>
      <c r="B453" s="90" t="s">
        <v>163</v>
      </c>
      <c r="C453" s="91">
        <f>'Nueve periodos'!M53</f>
        <v>32</v>
      </c>
    </row>
    <row r="454" spans="1:3" ht="28.5" x14ac:dyDescent="0.25">
      <c r="A454" s="90" t="s">
        <v>164</v>
      </c>
      <c r="B454" s="91"/>
      <c r="C454" s="90"/>
    </row>
    <row r="455" spans="1:3" ht="85.5" x14ac:dyDescent="0.25">
      <c r="A455" s="90" t="s">
        <v>165</v>
      </c>
      <c r="B455" s="90"/>
      <c r="C455" s="90" t="s">
        <v>235</v>
      </c>
    </row>
    <row r="456" spans="1:3" ht="114" x14ac:dyDescent="0.25">
      <c r="A456" s="90" t="s">
        <v>167</v>
      </c>
      <c r="B456" s="91"/>
      <c r="C456" s="90" t="s">
        <v>236</v>
      </c>
    </row>
    <row r="457" spans="1:3" x14ac:dyDescent="0.25">
      <c r="A457" s="80"/>
      <c r="B457" s="81"/>
      <c r="C457" s="81"/>
    </row>
    <row r="458" spans="1:3" x14ac:dyDescent="0.25">
      <c r="A458" s="387" t="s">
        <v>155</v>
      </c>
      <c r="B458" s="388"/>
      <c r="C458" s="389"/>
    </row>
    <row r="459" spans="1:3" x14ac:dyDescent="0.25">
      <c r="A459" s="90" t="s">
        <v>156</v>
      </c>
      <c r="B459" s="91"/>
      <c r="C459" s="91" t="str">
        <f>'Nueve periodos'!R49</f>
        <v>SISTEMA DE PRODUCCION PECUARIA RUMIANTES</v>
      </c>
    </row>
    <row r="460" spans="1:3" ht="28.5" x14ac:dyDescent="0.25">
      <c r="A460" s="90" t="s">
        <v>157</v>
      </c>
      <c r="B460" s="91"/>
      <c r="C460" s="91" t="str">
        <f>'Nueve periodos'!B27</f>
        <v>UNIDAD PROFESIONAL</v>
      </c>
    </row>
    <row r="461" spans="1:3" ht="28.5" x14ac:dyDescent="0.25">
      <c r="A461" s="90" t="s">
        <v>158</v>
      </c>
      <c r="B461" s="91"/>
      <c r="C461" s="91">
        <f>'Nueve periodos'!D48</f>
        <v>7</v>
      </c>
    </row>
    <row r="462" spans="1:3" ht="42.75" x14ac:dyDescent="0.25">
      <c r="A462" s="90" t="s">
        <v>159</v>
      </c>
      <c r="B462" s="91"/>
      <c r="C462" s="91">
        <f>SUM(C463:C465)</f>
        <v>144</v>
      </c>
    </row>
    <row r="463" spans="1:3" ht="28.5" x14ac:dyDescent="0.25">
      <c r="A463" s="390" t="s">
        <v>160</v>
      </c>
      <c r="B463" s="90" t="s">
        <v>161</v>
      </c>
      <c r="C463" s="91">
        <f>'Nueve periodos'!R53</f>
        <v>48</v>
      </c>
    </row>
    <row r="464" spans="1:3" ht="28.5" x14ac:dyDescent="0.25">
      <c r="A464" s="390"/>
      <c r="B464" s="90" t="s">
        <v>162</v>
      </c>
      <c r="C464" s="91">
        <f>'Nueve periodos'!T53</f>
        <v>64</v>
      </c>
    </row>
    <row r="465" spans="1:3" ht="42.75" x14ac:dyDescent="0.25">
      <c r="A465" s="390"/>
      <c r="B465" s="90" t="s">
        <v>163</v>
      </c>
      <c r="C465" s="91">
        <f>'Nueve periodos'!S53</f>
        <v>32</v>
      </c>
    </row>
    <row r="466" spans="1:3" ht="28.5" x14ac:dyDescent="0.25">
      <c r="A466" s="90" t="s">
        <v>164</v>
      </c>
      <c r="B466" s="91"/>
      <c r="C466" s="90"/>
    </row>
    <row r="467" spans="1:3" ht="57" x14ac:dyDescent="0.25">
      <c r="A467" s="90" t="s">
        <v>165</v>
      </c>
      <c r="B467" s="90"/>
      <c r="C467" s="90" t="s">
        <v>237</v>
      </c>
    </row>
    <row r="468" spans="1:3" ht="199.5" x14ac:dyDescent="0.25">
      <c r="A468" s="90" t="s">
        <v>167</v>
      </c>
      <c r="B468" s="91"/>
      <c r="C468" s="90" t="s">
        <v>238</v>
      </c>
    </row>
    <row r="469" spans="1:3" x14ac:dyDescent="0.25">
      <c r="A469" s="80"/>
      <c r="B469" s="81"/>
      <c r="C469" s="81"/>
    </row>
    <row r="470" spans="1:3" x14ac:dyDescent="0.25">
      <c r="A470" s="387" t="s">
        <v>155</v>
      </c>
      <c r="B470" s="388"/>
      <c r="C470" s="389"/>
    </row>
    <row r="471" spans="1:3" x14ac:dyDescent="0.25">
      <c r="A471" s="90" t="s">
        <v>156</v>
      </c>
      <c r="B471" s="91"/>
      <c r="C471" s="91" t="str">
        <f>'Nueve periodos'!X49</f>
        <v>SISTEMAS DE PRODUCCIÓN PECUARIA PORCINA</v>
      </c>
    </row>
    <row r="472" spans="1:3" ht="28.5" x14ac:dyDescent="0.25">
      <c r="A472" s="90" t="s">
        <v>157</v>
      </c>
      <c r="B472" s="91"/>
      <c r="C472" s="91" t="str">
        <f>'Nueve periodos'!B27</f>
        <v>UNIDAD PROFESIONAL</v>
      </c>
    </row>
    <row r="473" spans="1:3" ht="28.5" x14ac:dyDescent="0.25">
      <c r="A473" s="90" t="s">
        <v>158</v>
      </c>
      <c r="B473" s="91"/>
      <c r="C473" s="91">
        <f>'Nueve periodos'!D48</f>
        <v>7</v>
      </c>
    </row>
    <row r="474" spans="1:3" ht="42.75" x14ac:dyDescent="0.25">
      <c r="A474" s="90" t="s">
        <v>159</v>
      </c>
      <c r="B474" s="91"/>
      <c r="C474" s="91">
        <f>SUM(C475:C477)</f>
        <v>96</v>
      </c>
    </row>
    <row r="475" spans="1:3" ht="28.5" x14ac:dyDescent="0.25">
      <c r="A475" s="390" t="s">
        <v>160</v>
      </c>
      <c r="B475" s="90" t="s">
        <v>161</v>
      </c>
      <c r="C475" s="91">
        <f>'Nueve periodos'!X53</f>
        <v>48</v>
      </c>
    </row>
    <row r="476" spans="1:3" ht="28.5" x14ac:dyDescent="0.25">
      <c r="A476" s="390"/>
      <c r="B476" s="90" t="s">
        <v>162</v>
      </c>
      <c r="C476" s="91">
        <f>'Nueve periodos'!Z53</f>
        <v>16</v>
      </c>
    </row>
    <row r="477" spans="1:3" ht="42.75" x14ac:dyDescent="0.25">
      <c r="A477" s="390"/>
      <c r="B477" s="90" t="s">
        <v>163</v>
      </c>
      <c r="C477" s="91">
        <f>'Nueve periodos'!Y53</f>
        <v>32</v>
      </c>
    </row>
    <row r="478" spans="1:3" ht="28.5" x14ac:dyDescent="0.25">
      <c r="A478" s="90" t="s">
        <v>164</v>
      </c>
      <c r="B478" s="91"/>
      <c r="C478" s="90"/>
    </row>
    <row r="479" spans="1:3" ht="57" x14ac:dyDescent="0.25">
      <c r="A479" s="90" t="s">
        <v>165</v>
      </c>
      <c r="B479" s="90"/>
      <c r="C479" s="90" t="s">
        <v>239</v>
      </c>
    </row>
    <row r="480" spans="1:3" ht="199.5" x14ac:dyDescent="0.25">
      <c r="A480" s="90" t="s">
        <v>167</v>
      </c>
      <c r="B480" s="91"/>
      <c r="C480" s="90" t="s">
        <v>240</v>
      </c>
    </row>
    <row r="481" spans="1:3" x14ac:dyDescent="0.25">
      <c r="A481" s="80"/>
      <c r="B481" s="81"/>
      <c r="C481" s="81"/>
    </row>
    <row r="482" spans="1:3" x14ac:dyDescent="0.25">
      <c r="A482" s="387" t="s">
        <v>155</v>
      </c>
      <c r="B482" s="388"/>
      <c r="C482" s="389"/>
    </row>
    <row r="483" spans="1:3" x14ac:dyDescent="0.25">
      <c r="A483" s="90" t="s">
        <v>156</v>
      </c>
      <c r="B483" s="91"/>
      <c r="C483" s="91" t="str">
        <f>'Nueve periodos'!AD49</f>
        <v>SISTEMAS DE PRODUCCIÓN PECUARIA: ESPECIES MENORES</v>
      </c>
    </row>
    <row r="484" spans="1:3" ht="28.5" x14ac:dyDescent="0.25">
      <c r="A484" s="90" t="s">
        <v>157</v>
      </c>
      <c r="B484" s="91"/>
      <c r="C484" s="91" t="str">
        <f>'Nueve periodos'!B27</f>
        <v>UNIDAD PROFESIONAL</v>
      </c>
    </row>
    <row r="485" spans="1:3" ht="28.5" x14ac:dyDescent="0.25">
      <c r="A485" s="90" t="s">
        <v>158</v>
      </c>
      <c r="B485" s="91"/>
      <c r="C485" s="91">
        <f>'Nueve periodos'!D48</f>
        <v>7</v>
      </c>
    </row>
    <row r="486" spans="1:3" ht="42.75" x14ac:dyDescent="0.25">
      <c r="A486" s="90" t="s">
        <v>159</v>
      </c>
      <c r="B486" s="91"/>
      <c r="C486" s="91">
        <f>SUM(C487:C489)</f>
        <v>96</v>
      </c>
    </row>
    <row r="487" spans="1:3" ht="28.5" x14ac:dyDescent="0.25">
      <c r="A487" s="390" t="s">
        <v>160</v>
      </c>
      <c r="B487" s="90" t="s">
        <v>161</v>
      </c>
      <c r="C487" s="91">
        <f>'Nueve periodos'!AD53</f>
        <v>48</v>
      </c>
    </row>
    <row r="488" spans="1:3" ht="28.5" x14ac:dyDescent="0.25">
      <c r="A488" s="390"/>
      <c r="B488" s="90" t="s">
        <v>162</v>
      </c>
      <c r="C488" s="91">
        <f>'Nueve periodos'!AF53</f>
        <v>16</v>
      </c>
    </row>
    <row r="489" spans="1:3" ht="42.75" x14ac:dyDescent="0.25">
      <c r="A489" s="390"/>
      <c r="B489" s="90" t="s">
        <v>163</v>
      </c>
      <c r="C489" s="91">
        <f>'Nueve periodos'!AE53</f>
        <v>32</v>
      </c>
    </row>
    <row r="490" spans="1:3" ht="28.5" x14ac:dyDescent="0.25">
      <c r="A490" s="90" t="s">
        <v>164</v>
      </c>
      <c r="B490" s="91"/>
      <c r="C490" s="90"/>
    </row>
    <row r="491" spans="1:3" ht="57" x14ac:dyDescent="0.25">
      <c r="A491" s="90" t="s">
        <v>165</v>
      </c>
      <c r="B491" s="90"/>
      <c r="C491" s="90" t="s">
        <v>241</v>
      </c>
    </row>
    <row r="492" spans="1:3" ht="199.5" x14ac:dyDescent="0.25">
      <c r="A492" s="90" t="s">
        <v>167</v>
      </c>
      <c r="B492" s="91"/>
      <c r="C492" s="90" t="s">
        <v>242</v>
      </c>
    </row>
    <row r="493" spans="1:3" x14ac:dyDescent="0.25">
      <c r="A493" s="80"/>
      <c r="B493" s="81"/>
      <c r="C493" s="81"/>
    </row>
    <row r="494" spans="1:3" x14ac:dyDescent="0.25">
      <c r="A494" s="387" t="s">
        <v>155</v>
      </c>
      <c r="B494" s="388"/>
      <c r="C494" s="389"/>
    </row>
    <row r="495" spans="1:3" x14ac:dyDescent="0.25">
      <c r="A495" s="90" t="s">
        <v>156</v>
      </c>
      <c r="B495" s="91"/>
      <c r="C495" s="91" t="str">
        <f>'Nueve periodos'!AJ49</f>
        <v>SISTEMA DE PRODUCCION PECUARIA: AVICOLA</v>
      </c>
    </row>
    <row r="496" spans="1:3" ht="28.5" x14ac:dyDescent="0.25">
      <c r="A496" s="90" t="s">
        <v>157</v>
      </c>
      <c r="B496" s="91"/>
      <c r="C496" s="91" t="str">
        <f>'Nueve periodos'!B27</f>
        <v>UNIDAD PROFESIONAL</v>
      </c>
    </row>
    <row r="497" spans="1:3" ht="28.5" x14ac:dyDescent="0.25">
      <c r="A497" s="90" t="s">
        <v>158</v>
      </c>
      <c r="B497" s="91"/>
      <c r="C497" s="91">
        <f>'Nueve periodos'!D48</f>
        <v>7</v>
      </c>
    </row>
    <row r="498" spans="1:3" ht="42.75" x14ac:dyDescent="0.25">
      <c r="A498" s="90" t="s">
        <v>159</v>
      </c>
      <c r="B498" s="91"/>
      <c r="C498" s="91">
        <f>SUM(C499:C501)</f>
        <v>96</v>
      </c>
    </row>
    <row r="499" spans="1:3" ht="28.5" x14ac:dyDescent="0.25">
      <c r="A499" s="390" t="s">
        <v>160</v>
      </c>
      <c r="B499" s="90" t="s">
        <v>161</v>
      </c>
      <c r="C499" s="91">
        <f>'Nueve periodos'!AJ53</f>
        <v>48</v>
      </c>
    </row>
    <row r="500" spans="1:3" ht="28.5" x14ac:dyDescent="0.25">
      <c r="A500" s="390"/>
      <c r="B500" s="90" t="s">
        <v>162</v>
      </c>
      <c r="C500" s="91">
        <f>'Nueve periodos'!AL53</f>
        <v>16</v>
      </c>
    </row>
    <row r="501" spans="1:3" ht="42.75" x14ac:dyDescent="0.25">
      <c r="A501" s="390"/>
      <c r="B501" s="90" t="s">
        <v>163</v>
      </c>
      <c r="C501" s="91">
        <f>'Nueve periodos'!AK53</f>
        <v>32</v>
      </c>
    </row>
    <row r="502" spans="1:3" ht="28.5" x14ac:dyDescent="0.25">
      <c r="A502" s="90" t="s">
        <v>164</v>
      </c>
      <c r="B502" s="91"/>
      <c r="C502" s="90"/>
    </row>
    <row r="503" spans="1:3" ht="57" x14ac:dyDescent="0.25">
      <c r="A503" s="90" t="s">
        <v>165</v>
      </c>
      <c r="B503" s="90"/>
      <c r="C503" s="90" t="s">
        <v>243</v>
      </c>
    </row>
    <row r="504" spans="1:3" ht="199.5" x14ac:dyDescent="0.25">
      <c r="A504" s="90" t="s">
        <v>167</v>
      </c>
      <c r="B504" s="91"/>
      <c r="C504" s="90" t="s">
        <v>244</v>
      </c>
    </row>
    <row r="505" spans="1:3" x14ac:dyDescent="0.25">
      <c r="A505" s="80"/>
      <c r="B505" s="81"/>
      <c r="C505" s="81"/>
    </row>
    <row r="506" spans="1:3" x14ac:dyDescent="0.25">
      <c r="A506" s="392" t="s">
        <v>155</v>
      </c>
      <c r="B506" s="393"/>
      <c r="C506" s="394"/>
    </row>
    <row r="507" spans="1:3" ht="29.25" customHeight="1" x14ac:dyDescent="0.25">
      <c r="A507" s="92" t="s">
        <v>156</v>
      </c>
      <c r="B507" s="93"/>
      <c r="C507" s="97" t="str">
        <f>'Nueve periodos'!F56</f>
        <v>GESTIÓN ADMINISTRATIVA Y FINANCIERA AGROPECUARIA</v>
      </c>
    </row>
    <row r="508" spans="1:3" ht="28.5" x14ac:dyDescent="0.25">
      <c r="A508" s="92" t="s">
        <v>157</v>
      </c>
      <c r="B508" s="93"/>
      <c r="C508" s="93" t="str">
        <f>'Nueve periodos'!B27</f>
        <v>UNIDAD PROFESIONAL</v>
      </c>
    </row>
    <row r="509" spans="1:3" ht="28.5" x14ac:dyDescent="0.25">
      <c r="A509" s="92" t="s">
        <v>158</v>
      </c>
      <c r="B509" s="93"/>
      <c r="C509" s="93">
        <f>'Nueve periodos'!D55</f>
        <v>8</v>
      </c>
    </row>
    <row r="510" spans="1:3" ht="42.75" x14ac:dyDescent="0.25">
      <c r="A510" s="92" t="s">
        <v>159</v>
      </c>
      <c r="B510" s="93"/>
      <c r="C510" s="93">
        <f>SUM(C511:C513)</f>
        <v>96</v>
      </c>
    </row>
    <row r="511" spans="1:3" ht="28.5" x14ac:dyDescent="0.25">
      <c r="A511" s="391" t="s">
        <v>160</v>
      </c>
      <c r="B511" s="92" t="s">
        <v>161</v>
      </c>
      <c r="C511" s="93">
        <f>'Nueve periodos'!F60</f>
        <v>48</v>
      </c>
    </row>
    <row r="512" spans="1:3" ht="28.5" x14ac:dyDescent="0.25">
      <c r="A512" s="391"/>
      <c r="B512" s="92" t="s">
        <v>162</v>
      </c>
      <c r="C512" s="93">
        <f>'Nueve periodos'!H60</f>
        <v>32</v>
      </c>
    </row>
    <row r="513" spans="1:3" ht="42.75" x14ac:dyDescent="0.25">
      <c r="A513" s="391"/>
      <c r="B513" s="92" t="s">
        <v>163</v>
      </c>
      <c r="C513" s="93">
        <f>'Nueve periodos'!G60</f>
        <v>16</v>
      </c>
    </row>
    <row r="514" spans="1:3" ht="28.5" x14ac:dyDescent="0.25">
      <c r="A514" s="92" t="s">
        <v>164</v>
      </c>
      <c r="B514" s="93"/>
      <c r="C514" s="92"/>
    </row>
    <row r="515" spans="1:3" ht="42.75" x14ac:dyDescent="0.25">
      <c r="A515" s="92" t="s">
        <v>165</v>
      </c>
      <c r="B515" s="92"/>
      <c r="C515" s="92" t="s">
        <v>245</v>
      </c>
    </row>
    <row r="516" spans="1:3" ht="128.25" x14ac:dyDescent="0.25">
      <c r="A516" s="92" t="s">
        <v>167</v>
      </c>
      <c r="B516" s="93"/>
      <c r="C516" s="92" t="s">
        <v>246</v>
      </c>
    </row>
    <row r="517" spans="1:3" x14ac:dyDescent="0.25">
      <c r="A517" s="80"/>
      <c r="B517" s="81"/>
      <c r="C517" s="81"/>
    </row>
    <row r="518" spans="1:3" x14ac:dyDescent="0.25">
      <c r="A518" s="392" t="s">
        <v>155</v>
      </c>
      <c r="B518" s="393"/>
      <c r="C518" s="394"/>
    </row>
    <row r="519" spans="1:3" ht="28.5" x14ac:dyDescent="0.25">
      <c r="A519" s="92" t="s">
        <v>156</v>
      </c>
      <c r="B519" s="93"/>
      <c r="C519" s="92" t="str">
        <f>'Nueve periodos'!L56</f>
        <v>GESTION  INTEGRAL DE LA CALIDAD AGROPECUARIA</v>
      </c>
    </row>
    <row r="520" spans="1:3" ht="28.5" x14ac:dyDescent="0.25">
      <c r="A520" s="92" t="s">
        <v>157</v>
      </c>
      <c r="B520" s="93"/>
      <c r="C520" s="93" t="str">
        <f>'Nueve periodos'!B27</f>
        <v>UNIDAD PROFESIONAL</v>
      </c>
    </row>
    <row r="521" spans="1:3" ht="28.5" x14ac:dyDescent="0.25">
      <c r="A521" s="92" t="s">
        <v>158</v>
      </c>
      <c r="B521" s="93"/>
      <c r="C521" s="93">
        <f>'Nueve periodos'!D55</f>
        <v>8</v>
      </c>
    </row>
    <row r="522" spans="1:3" ht="42.75" x14ac:dyDescent="0.25">
      <c r="A522" s="92" t="s">
        <v>159</v>
      </c>
      <c r="B522" s="93"/>
      <c r="C522" s="93">
        <f>SUM(C523:C525)</f>
        <v>96</v>
      </c>
    </row>
    <row r="523" spans="1:3" ht="28.5" x14ac:dyDescent="0.25">
      <c r="A523" s="391" t="s">
        <v>160</v>
      </c>
      <c r="B523" s="92" t="s">
        <v>161</v>
      </c>
      <c r="C523" s="93">
        <f>'Nueve periodos'!L60</f>
        <v>32</v>
      </c>
    </row>
    <row r="524" spans="1:3" ht="28.5" x14ac:dyDescent="0.25">
      <c r="A524" s="391"/>
      <c r="B524" s="92" t="s">
        <v>162</v>
      </c>
      <c r="C524" s="93">
        <f>'Nueve periodos'!N60</f>
        <v>32</v>
      </c>
    </row>
    <row r="525" spans="1:3" ht="42.75" x14ac:dyDescent="0.25">
      <c r="A525" s="391"/>
      <c r="B525" s="92" t="s">
        <v>163</v>
      </c>
      <c r="C525" s="93">
        <f>'Nueve periodos'!M60</f>
        <v>32</v>
      </c>
    </row>
    <row r="526" spans="1:3" ht="28.5" x14ac:dyDescent="0.25">
      <c r="A526" s="92" t="s">
        <v>164</v>
      </c>
      <c r="B526" s="93"/>
      <c r="C526" s="92"/>
    </row>
    <row r="527" spans="1:3" ht="57" x14ac:dyDescent="0.25">
      <c r="A527" s="92" t="s">
        <v>165</v>
      </c>
      <c r="B527" s="92"/>
      <c r="C527" s="92" t="s">
        <v>247</v>
      </c>
    </row>
    <row r="528" spans="1:3" ht="156.75" x14ac:dyDescent="0.25">
      <c r="A528" s="92" t="s">
        <v>167</v>
      </c>
      <c r="B528" s="93"/>
      <c r="C528" s="92" t="s">
        <v>248</v>
      </c>
    </row>
    <row r="529" spans="1:3" x14ac:dyDescent="0.25">
      <c r="A529" s="80"/>
      <c r="B529" s="81"/>
      <c r="C529" s="81"/>
    </row>
    <row r="530" spans="1:3" x14ac:dyDescent="0.25">
      <c r="A530" s="392" t="s">
        <v>155</v>
      </c>
      <c r="B530" s="393"/>
      <c r="C530" s="394"/>
    </row>
    <row r="531" spans="1:3" x14ac:dyDescent="0.25">
      <c r="A531" s="92" t="s">
        <v>156</v>
      </c>
      <c r="B531" s="93"/>
      <c r="C531" s="93" t="str">
        <f>'Nueve periodos'!X56</f>
        <v>DESARROLLO LOCAL</v>
      </c>
    </row>
    <row r="532" spans="1:3" ht="28.5" x14ac:dyDescent="0.25">
      <c r="A532" s="92" t="s">
        <v>157</v>
      </c>
      <c r="B532" s="93"/>
      <c r="C532" s="93" t="str">
        <f>'Nueve periodos'!B27</f>
        <v>UNIDAD PROFESIONAL</v>
      </c>
    </row>
    <row r="533" spans="1:3" ht="28.5" x14ac:dyDescent="0.25">
      <c r="A533" s="92" t="s">
        <v>158</v>
      </c>
      <c r="B533" s="93"/>
      <c r="C533" s="93">
        <f>'Nueve periodos'!D55</f>
        <v>8</v>
      </c>
    </row>
    <row r="534" spans="1:3" ht="42.75" x14ac:dyDescent="0.25">
      <c r="A534" s="92" t="s">
        <v>159</v>
      </c>
      <c r="B534" s="93"/>
      <c r="C534" s="93">
        <f>SUM(C535:C537)</f>
        <v>96</v>
      </c>
    </row>
    <row r="535" spans="1:3" ht="28.5" x14ac:dyDescent="0.25">
      <c r="A535" s="391" t="s">
        <v>160</v>
      </c>
      <c r="B535" s="92" t="s">
        <v>161</v>
      </c>
      <c r="C535" s="93">
        <f>'Nueve periodos'!X60</f>
        <v>32</v>
      </c>
    </row>
    <row r="536" spans="1:3" ht="28.5" x14ac:dyDescent="0.25">
      <c r="A536" s="391"/>
      <c r="B536" s="92" t="s">
        <v>162</v>
      </c>
      <c r="C536" s="93">
        <f>'Nueve periodos'!Z60</f>
        <v>32</v>
      </c>
    </row>
    <row r="537" spans="1:3" ht="42.75" x14ac:dyDescent="0.25">
      <c r="A537" s="391"/>
      <c r="B537" s="92" t="s">
        <v>163</v>
      </c>
      <c r="C537" s="93">
        <f>'Nueve periodos'!Y60</f>
        <v>32</v>
      </c>
    </row>
    <row r="538" spans="1:3" ht="28.5" x14ac:dyDescent="0.25">
      <c r="A538" s="92" t="s">
        <v>164</v>
      </c>
      <c r="B538" s="93"/>
      <c r="C538" s="92"/>
    </row>
    <row r="539" spans="1:3" ht="28.5" x14ac:dyDescent="0.25">
      <c r="A539" s="92" t="s">
        <v>165</v>
      </c>
      <c r="B539" s="92"/>
      <c r="C539" s="93"/>
    </row>
    <row r="540" spans="1:3" ht="114" x14ac:dyDescent="0.25">
      <c r="A540" s="92" t="s">
        <v>167</v>
      </c>
      <c r="B540" s="93"/>
      <c r="C540" s="92" t="s">
        <v>249</v>
      </c>
    </row>
    <row r="541" spans="1:3" x14ac:dyDescent="0.25">
      <c r="A541" s="80"/>
      <c r="B541" s="81"/>
      <c r="C541" s="81"/>
    </row>
    <row r="542" spans="1:3" x14ac:dyDescent="0.25">
      <c r="A542" s="392" t="s">
        <v>155</v>
      </c>
      <c r="B542" s="393"/>
      <c r="C542" s="394"/>
    </row>
    <row r="543" spans="1:3" x14ac:dyDescent="0.25">
      <c r="A543" s="92" t="s">
        <v>156</v>
      </c>
      <c r="B543" s="93"/>
      <c r="C543" s="93" t="str">
        <f>'Nueve periodos'!AD56</f>
        <v>BIOTECNOLOGÍA</v>
      </c>
    </row>
    <row r="544" spans="1:3" ht="28.5" x14ac:dyDescent="0.25">
      <c r="A544" s="92" t="s">
        <v>157</v>
      </c>
      <c r="B544" s="93"/>
      <c r="C544" s="93" t="str">
        <f>'Nueve periodos'!B27</f>
        <v>UNIDAD PROFESIONAL</v>
      </c>
    </row>
    <row r="545" spans="1:8" ht="28.5" x14ac:dyDescent="0.25">
      <c r="A545" s="92" t="s">
        <v>158</v>
      </c>
      <c r="B545" s="93"/>
      <c r="C545" s="93">
        <f>'Nueve periodos'!D55</f>
        <v>8</v>
      </c>
    </row>
    <row r="546" spans="1:8" ht="42.75" x14ac:dyDescent="0.25">
      <c r="A546" s="92" t="s">
        <v>159</v>
      </c>
      <c r="B546" s="93"/>
      <c r="C546" s="93">
        <f>SUM(C547:C549)</f>
        <v>96</v>
      </c>
    </row>
    <row r="547" spans="1:8" ht="28.5" x14ac:dyDescent="0.25">
      <c r="A547" s="391" t="s">
        <v>160</v>
      </c>
      <c r="B547" s="92" t="s">
        <v>161</v>
      </c>
      <c r="C547" s="93">
        <f>'Nueve periodos'!AD60</f>
        <v>48</v>
      </c>
    </row>
    <row r="548" spans="1:8" ht="28.5" x14ac:dyDescent="0.25">
      <c r="A548" s="391"/>
      <c r="B548" s="92" t="s">
        <v>162</v>
      </c>
      <c r="C548" s="93">
        <f>'Nueve periodos'!AF60</f>
        <v>16</v>
      </c>
    </row>
    <row r="549" spans="1:8" ht="42.75" x14ac:dyDescent="0.25">
      <c r="A549" s="391"/>
      <c r="B549" s="92" t="s">
        <v>163</v>
      </c>
      <c r="C549" s="93">
        <f>'Nueve periodos'!AE60</f>
        <v>32</v>
      </c>
    </row>
    <row r="550" spans="1:8" ht="28.5" x14ac:dyDescent="0.25">
      <c r="A550" s="92" t="s">
        <v>164</v>
      </c>
      <c r="B550" s="93"/>
      <c r="C550" s="92"/>
    </row>
    <row r="551" spans="1:8" ht="71.25" x14ac:dyDescent="0.25">
      <c r="A551" s="92" t="s">
        <v>165</v>
      </c>
      <c r="B551" s="92"/>
      <c r="C551" s="92" t="s">
        <v>250</v>
      </c>
      <c r="H551" s="98"/>
    </row>
    <row r="552" spans="1:8" ht="114" x14ac:dyDescent="0.25">
      <c r="A552" s="92" t="s">
        <v>167</v>
      </c>
      <c r="B552" s="93"/>
      <c r="C552" s="92" t="s">
        <v>251</v>
      </c>
    </row>
    <row r="553" spans="1:8" x14ac:dyDescent="0.25">
      <c r="A553" s="80"/>
      <c r="B553" s="81"/>
      <c r="C553" s="81"/>
    </row>
    <row r="554" spans="1:8" x14ac:dyDescent="0.25">
      <c r="A554" s="392" t="s">
        <v>155</v>
      </c>
      <c r="B554" s="393"/>
      <c r="C554" s="394"/>
    </row>
    <row r="555" spans="1:8" x14ac:dyDescent="0.25">
      <c r="A555" s="92" t="s">
        <v>156</v>
      </c>
      <c r="B555" s="93"/>
      <c r="C555" s="93" t="str">
        <f>'Nueve periodos'!AQ56</f>
        <v>TRABAJO DE INTEGRACIÓN CURRICULAR: FASE DE DISEÑO</v>
      </c>
    </row>
    <row r="556" spans="1:8" ht="28.5" x14ac:dyDescent="0.25">
      <c r="A556" s="92" t="s">
        <v>157</v>
      </c>
      <c r="B556" s="93"/>
      <c r="C556" s="93" t="str">
        <f>'Nueve periodos'!B27</f>
        <v>UNIDAD PROFESIONAL</v>
      </c>
    </row>
    <row r="557" spans="1:8" ht="28.5" x14ac:dyDescent="0.25">
      <c r="A557" s="92" t="s">
        <v>158</v>
      </c>
      <c r="B557" s="93"/>
      <c r="C557" s="93">
        <f>'Nueve periodos'!D55</f>
        <v>8</v>
      </c>
    </row>
    <row r="558" spans="1:8" ht="42.75" x14ac:dyDescent="0.25">
      <c r="A558" s="92" t="s">
        <v>159</v>
      </c>
      <c r="B558" s="93"/>
      <c r="C558" s="93">
        <f>SUM(C559:C561)</f>
        <v>192</v>
      </c>
    </row>
    <row r="559" spans="1:8" ht="28.5" x14ac:dyDescent="0.25">
      <c r="A559" s="391" t="s">
        <v>160</v>
      </c>
      <c r="B559" s="92" t="s">
        <v>161</v>
      </c>
      <c r="C559" s="93">
        <f>'Nueve periodos'!AQ60</f>
        <v>16</v>
      </c>
    </row>
    <row r="560" spans="1:8" ht="28.5" x14ac:dyDescent="0.25">
      <c r="A560" s="391"/>
      <c r="B560" s="92" t="s">
        <v>162</v>
      </c>
      <c r="C560" s="93">
        <f>'Nueve periodos'!AS60</f>
        <v>160</v>
      </c>
    </row>
    <row r="561" spans="1:3" ht="42.75" x14ac:dyDescent="0.25">
      <c r="A561" s="391"/>
      <c r="B561" s="92" t="s">
        <v>163</v>
      </c>
      <c r="C561" s="93">
        <f>'Nueve periodos'!AR60</f>
        <v>16</v>
      </c>
    </row>
    <row r="562" spans="1:3" ht="28.5" x14ac:dyDescent="0.25">
      <c r="A562" s="92" t="s">
        <v>164</v>
      </c>
      <c r="B562" s="93"/>
      <c r="C562" s="92"/>
    </row>
    <row r="563" spans="1:3" ht="57" x14ac:dyDescent="0.25">
      <c r="A563" s="92" t="s">
        <v>165</v>
      </c>
      <c r="B563" s="92"/>
      <c r="C563" s="92" t="s">
        <v>252</v>
      </c>
    </row>
    <row r="564" spans="1:3" ht="42.75" x14ac:dyDescent="0.25">
      <c r="A564" s="92" t="s">
        <v>167</v>
      </c>
      <c r="B564" s="93"/>
      <c r="C564" s="92" t="s">
        <v>253</v>
      </c>
    </row>
    <row r="565" spans="1:3" x14ac:dyDescent="0.25">
      <c r="A565" s="80"/>
      <c r="B565" s="81"/>
      <c r="C565" s="81"/>
    </row>
    <row r="566" spans="1:3" x14ac:dyDescent="0.25">
      <c r="A566" s="396" t="s">
        <v>155</v>
      </c>
      <c r="B566" s="397"/>
      <c r="C566" s="398"/>
    </row>
    <row r="567" spans="1:3" x14ac:dyDescent="0.25">
      <c r="A567" s="94" t="s">
        <v>156</v>
      </c>
      <c r="B567" s="95"/>
      <c r="C567" s="95" t="str">
        <f>'Nueve periodos'!F63</f>
        <v>SOCIOLOGIA RURAL</v>
      </c>
    </row>
    <row r="568" spans="1:3" ht="28.5" x14ac:dyDescent="0.25">
      <c r="A568" s="94" t="s">
        <v>157</v>
      </c>
      <c r="B568" s="95"/>
      <c r="C568" s="95" t="str">
        <f>'Nueve periodos'!B27</f>
        <v>UNIDAD PROFESIONAL</v>
      </c>
    </row>
    <row r="569" spans="1:3" ht="28.5" x14ac:dyDescent="0.25">
      <c r="A569" s="94" t="s">
        <v>158</v>
      </c>
      <c r="B569" s="95"/>
      <c r="C569" s="95">
        <f>'Nueve periodos'!D62</f>
        <v>9</v>
      </c>
    </row>
    <row r="570" spans="1:3" ht="42.75" x14ac:dyDescent="0.25">
      <c r="A570" s="94" t="s">
        <v>159</v>
      </c>
      <c r="B570" s="95"/>
      <c r="C570" s="95">
        <f>SUM(C571:C573)</f>
        <v>96</v>
      </c>
    </row>
    <row r="571" spans="1:3" ht="28.5" x14ac:dyDescent="0.25">
      <c r="A571" s="395" t="s">
        <v>160</v>
      </c>
      <c r="B571" s="94" t="s">
        <v>161</v>
      </c>
      <c r="C571" s="95">
        <f>'Nueve periodos'!F67</f>
        <v>32</v>
      </c>
    </row>
    <row r="572" spans="1:3" ht="28.5" x14ac:dyDescent="0.25">
      <c r="A572" s="395"/>
      <c r="B572" s="94" t="s">
        <v>162</v>
      </c>
      <c r="C572" s="95">
        <f>'Nueve periodos'!H67</f>
        <v>32</v>
      </c>
    </row>
    <row r="573" spans="1:3" ht="42.75" x14ac:dyDescent="0.25">
      <c r="A573" s="395"/>
      <c r="B573" s="94" t="s">
        <v>163</v>
      </c>
      <c r="C573" s="95">
        <f>'Nueve periodos'!G67</f>
        <v>32</v>
      </c>
    </row>
    <row r="574" spans="1:3" ht="28.5" x14ac:dyDescent="0.25">
      <c r="A574" s="94" t="s">
        <v>164</v>
      </c>
      <c r="B574" s="95"/>
      <c r="C574" s="94"/>
    </row>
    <row r="575" spans="1:3" ht="171" x14ac:dyDescent="0.25">
      <c r="A575" s="94" t="s">
        <v>165</v>
      </c>
      <c r="B575" s="94"/>
      <c r="C575" s="94" t="s">
        <v>254</v>
      </c>
    </row>
    <row r="576" spans="1:3" ht="128.25" x14ac:dyDescent="0.25">
      <c r="A576" s="94" t="s">
        <v>167</v>
      </c>
      <c r="B576" s="95"/>
      <c r="C576" s="94" t="s">
        <v>255</v>
      </c>
    </row>
    <row r="577" spans="1:3" x14ac:dyDescent="0.25">
      <c r="A577" s="80"/>
      <c r="B577" s="81"/>
      <c r="C577" s="81"/>
    </row>
    <row r="578" spans="1:3" x14ac:dyDescent="0.25">
      <c r="A578" s="396" t="s">
        <v>155</v>
      </c>
      <c r="B578" s="397"/>
      <c r="C578" s="398"/>
    </row>
    <row r="579" spans="1:3" x14ac:dyDescent="0.25">
      <c r="A579" s="94" t="s">
        <v>156</v>
      </c>
      <c r="B579" s="95"/>
      <c r="C579" s="95" t="str">
        <f>'Nueve periodos'!L63</f>
        <v>MERCADO Y COMERCIALIZACIÓN AGROPECUARIA</v>
      </c>
    </row>
    <row r="580" spans="1:3" ht="28.5" x14ac:dyDescent="0.25">
      <c r="A580" s="94" t="s">
        <v>157</v>
      </c>
      <c r="B580" s="95"/>
      <c r="C580" s="95" t="str">
        <f>'Nueve periodos'!B27</f>
        <v>UNIDAD PROFESIONAL</v>
      </c>
    </row>
    <row r="581" spans="1:3" ht="28.5" x14ac:dyDescent="0.25">
      <c r="A581" s="94" t="s">
        <v>158</v>
      </c>
      <c r="B581" s="95"/>
      <c r="C581" s="95">
        <f>'Nueve periodos'!D62</f>
        <v>9</v>
      </c>
    </row>
    <row r="582" spans="1:3" ht="42.75" x14ac:dyDescent="0.25">
      <c r="A582" s="94" t="s">
        <v>159</v>
      </c>
      <c r="B582" s="95"/>
      <c r="C582" s="95">
        <f>SUM(C583:C585)</f>
        <v>96</v>
      </c>
    </row>
    <row r="583" spans="1:3" ht="28.5" x14ac:dyDescent="0.25">
      <c r="A583" s="395" t="s">
        <v>160</v>
      </c>
      <c r="B583" s="94" t="s">
        <v>161</v>
      </c>
      <c r="C583" s="95">
        <f>'Nueve periodos'!L67</f>
        <v>48</v>
      </c>
    </row>
    <row r="584" spans="1:3" ht="28.5" x14ac:dyDescent="0.25">
      <c r="A584" s="395"/>
      <c r="B584" s="94" t="s">
        <v>162</v>
      </c>
      <c r="C584" s="95">
        <f>'Nueve periodos'!N67</f>
        <v>16</v>
      </c>
    </row>
    <row r="585" spans="1:3" ht="42.75" x14ac:dyDescent="0.25">
      <c r="A585" s="395"/>
      <c r="B585" s="94" t="s">
        <v>163</v>
      </c>
      <c r="C585" s="95">
        <f>'Nueve periodos'!M67</f>
        <v>32</v>
      </c>
    </row>
    <row r="586" spans="1:3" ht="28.5" x14ac:dyDescent="0.25">
      <c r="A586" s="94" t="s">
        <v>164</v>
      </c>
      <c r="B586" s="95"/>
      <c r="C586" s="94"/>
    </row>
    <row r="587" spans="1:3" ht="85.5" x14ac:dyDescent="0.25">
      <c r="A587" s="94" t="s">
        <v>165</v>
      </c>
      <c r="B587" s="94"/>
      <c r="C587" s="94" t="s">
        <v>256</v>
      </c>
    </row>
    <row r="588" spans="1:3" ht="99.75" x14ac:dyDescent="0.25">
      <c r="A588" s="94" t="s">
        <v>167</v>
      </c>
      <c r="B588" s="95"/>
      <c r="C588" s="94" t="s">
        <v>257</v>
      </c>
    </row>
    <row r="589" spans="1:3" x14ac:dyDescent="0.25">
      <c r="A589" s="80"/>
      <c r="B589" s="81"/>
      <c r="C589" s="81"/>
    </row>
    <row r="590" spans="1:3" x14ac:dyDescent="0.25">
      <c r="A590" s="396" t="s">
        <v>155</v>
      </c>
      <c r="B590" s="397"/>
      <c r="C590" s="398"/>
    </row>
    <row r="591" spans="1:3" x14ac:dyDescent="0.25">
      <c r="A591" s="94" t="s">
        <v>156</v>
      </c>
      <c r="B591" s="95"/>
      <c r="C591" s="95" t="str">
        <f>'Nueve periodos'!R63</f>
        <v>MARCO LEGAL AGROPECUARIO</v>
      </c>
    </row>
    <row r="592" spans="1:3" ht="28.5" x14ac:dyDescent="0.25">
      <c r="A592" s="94" t="s">
        <v>157</v>
      </c>
      <c r="B592" s="95"/>
      <c r="C592" s="95" t="str">
        <f>'Nueve periodos'!B27</f>
        <v>UNIDAD PROFESIONAL</v>
      </c>
    </row>
    <row r="593" spans="1:3" ht="28.5" x14ac:dyDescent="0.25">
      <c r="A593" s="94" t="s">
        <v>158</v>
      </c>
      <c r="B593" s="95"/>
      <c r="C593" s="95">
        <f>'Nueve periodos'!D62</f>
        <v>9</v>
      </c>
    </row>
    <row r="594" spans="1:3" ht="42.75" x14ac:dyDescent="0.25">
      <c r="A594" s="94" t="s">
        <v>159</v>
      </c>
      <c r="B594" s="95"/>
      <c r="C594" s="95">
        <f>SUM(C595:C597)</f>
        <v>96</v>
      </c>
    </row>
    <row r="595" spans="1:3" ht="28.5" x14ac:dyDescent="0.25">
      <c r="A595" s="395" t="s">
        <v>160</v>
      </c>
      <c r="B595" s="94" t="s">
        <v>161</v>
      </c>
      <c r="C595" s="95">
        <f>'Nueve periodos'!R67</f>
        <v>48</v>
      </c>
    </row>
    <row r="596" spans="1:3" ht="28.5" x14ac:dyDescent="0.25">
      <c r="A596" s="395"/>
      <c r="B596" s="94" t="s">
        <v>162</v>
      </c>
      <c r="C596" s="95">
        <f>'Nueve periodos'!T67</f>
        <v>32</v>
      </c>
    </row>
    <row r="597" spans="1:3" ht="42.75" x14ac:dyDescent="0.25">
      <c r="A597" s="395"/>
      <c r="B597" s="94" t="s">
        <v>163</v>
      </c>
      <c r="C597" s="95">
        <f>'Nueve periodos'!S67</f>
        <v>16</v>
      </c>
    </row>
    <row r="598" spans="1:3" ht="28.5" x14ac:dyDescent="0.25">
      <c r="A598" s="94" t="s">
        <v>164</v>
      </c>
      <c r="B598" s="95"/>
      <c r="C598" s="94"/>
    </row>
    <row r="599" spans="1:3" ht="57" x14ac:dyDescent="0.25">
      <c r="A599" s="94" t="s">
        <v>165</v>
      </c>
      <c r="B599" s="94"/>
      <c r="C599" s="94" t="s">
        <v>258</v>
      </c>
    </row>
    <row r="600" spans="1:3" ht="114" x14ac:dyDescent="0.25">
      <c r="A600" s="94" t="s">
        <v>167</v>
      </c>
      <c r="B600" s="95"/>
      <c r="C600" s="94" t="s">
        <v>259</v>
      </c>
    </row>
    <row r="601" spans="1:3" x14ac:dyDescent="0.25">
      <c r="A601" s="80"/>
      <c r="B601" s="81"/>
      <c r="C601" s="81"/>
    </row>
    <row r="602" spans="1:3" x14ac:dyDescent="0.25">
      <c r="A602" s="396" t="s">
        <v>155</v>
      </c>
      <c r="B602" s="397"/>
      <c r="C602" s="398"/>
    </row>
    <row r="603" spans="1:3" x14ac:dyDescent="0.25">
      <c r="A603" s="94" t="s">
        <v>156</v>
      </c>
      <c r="B603" s="95"/>
      <c r="C603" s="95" t="str">
        <f>'Nueve periodos'!X63</f>
        <v>DISEÑO Y EVALUACIÓN DE PROYECTOS</v>
      </c>
    </row>
    <row r="604" spans="1:3" ht="28.5" x14ac:dyDescent="0.25">
      <c r="A604" s="94" t="s">
        <v>157</v>
      </c>
      <c r="B604" s="95"/>
      <c r="C604" s="95" t="str">
        <f>'Nueve periodos'!B27</f>
        <v>UNIDAD PROFESIONAL</v>
      </c>
    </row>
    <row r="605" spans="1:3" ht="28.5" x14ac:dyDescent="0.25">
      <c r="A605" s="94" t="s">
        <v>158</v>
      </c>
      <c r="B605" s="95"/>
      <c r="C605" s="95">
        <f>'Nueve periodos'!D62</f>
        <v>9</v>
      </c>
    </row>
    <row r="606" spans="1:3" ht="42.75" x14ac:dyDescent="0.25">
      <c r="A606" s="94" t="s">
        <v>159</v>
      </c>
      <c r="B606" s="95"/>
      <c r="C606" s="95">
        <f>SUM(C607:C609)</f>
        <v>96</v>
      </c>
    </row>
    <row r="607" spans="1:3" ht="28.5" x14ac:dyDescent="0.25">
      <c r="A607" s="395" t="s">
        <v>160</v>
      </c>
      <c r="B607" s="94" t="s">
        <v>161</v>
      </c>
      <c r="C607" s="95">
        <f>'Nueve periodos'!X67</f>
        <v>32</v>
      </c>
    </row>
    <row r="608" spans="1:3" ht="28.5" x14ac:dyDescent="0.25">
      <c r="A608" s="395"/>
      <c r="B608" s="94" t="s">
        <v>162</v>
      </c>
      <c r="C608" s="95">
        <f>'Nueve periodos'!Z67</f>
        <v>48</v>
      </c>
    </row>
    <row r="609" spans="1:3" ht="42.75" x14ac:dyDescent="0.25">
      <c r="A609" s="395"/>
      <c r="B609" s="94" t="s">
        <v>163</v>
      </c>
      <c r="C609" s="95">
        <f>'Nueve periodos'!Y67</f>
        <v>16</v>
      </c>
    </row>
    <row r="610" spans="1:3" ht="28.5" x14ac:dyDescent="0.25">
      <c r="A610" s="94" t="s">
        <v>164</v>
      </c>
      <c r="B610" s="95"/>
      <c r="C610" s="94"/>
    </row>
    <row r="611" spans="1:3" ht="42.75" x14ac:dyDescent="0.25">
      <c r="A611" s="94" t="s">
        <v>165</v>
      </c>
      <c r="B611" s="94"/>
      <c r="C611" s="94" t="s">
        <v>260</v>
      </c>
    </row>
    <row r="612" spans="1:3" ht="114" x14ac:dyDescent="0.25">
      <c r="A612" s="94" t="s">
        <v>167</v>
      </c>
      <c r="B612" s="95"/>
      <c r="C612" s="94" t="s">
        <v>261</v>
      </c>
    </row>
    <row r="613" spans="1:3" x14ac:dyDescent="0.25">
      <c r="A613" s="80"/>
      <c r="B613" s="81"/>
      <c r="C613" s="81"/>
    </row>
    <row r="614" spans="1:3" x14ac:dyDescent="0.25">
      <c r="A614" s="396" t="s">
        <v>155</v>
      </c>
      <c r="B614" s="397"/>
      <c r="C614" s="398"/>
    </row>
    <row r="615" spans="1:3" x14ac:dyDescent="0.25">
      <c r="A615" s="94" t="s">
        <v>156</v>
      </c>
      <c r="B615" s="95"/>
      <c r="C615" s="95" t="str">
        <f>'Nueve periodos'!AQ63</f>
        <v>TRABAJO DE INTEGRACIÓN CURRICULAR: FASE DE RESULTADOS E INFORME</v>
      </c>
    </row>
    <row r="616" spans="1:3" ht="28.5" x14ac:dyDescent="0.25">
      <c r="A616" s="94" t="s">
        <v>157</v>
      </c>
      <c r="B616" s="95"/>
      <c r="C616" s="95" t="str">
        <f>'Nueve periodos'!B27</f>
        <v>UNIDAD PROFESIONAL</v>
      </c>
    </row>
    <row r="617" spans="1:3" ht="28.5" x14ac:dyDescent="0.25">
      <c r="A617" s="94" t="s">
        <v>158</v>
      </c>
      <c r="B617" s="95"/>
      <c r="C617" s="95">
        <f>'Nueve periodos'!D62</f>
        <v>9</v>
      </c>
    </row>
    <row r="618" spans="1:3" ht="42.75" x14ac:dyDescent="0.25">
      <c r="A618" s="94" t="s">
        <v>159</v>
      </c>
      <c r="B618" s="95"/>
      <c r="C618" s="95">
        <f>SUM(C619:C621)</f>
        <v>192</v>
      </c>
    </row>
    <row r="619" spans="1:3" ht="28.5" x14ac:dyDescent="0.25">
      <c r="A619" s="395" t="s">
        <v>160</v>
      </c>
      <c r="B619" s="94" t="s">
        <v>161</v>
      </c>
      <c r="C619" s="95">
        <f>'Nueve periodos'!AQ67</f>
        <v>16</v>
      </c>
    </row>
    <row r="620" spans="1:3" ht="28.5" x14ac:dyDescent="0.25">
      <c r="A620" s="395"/>
      <c r="B620" s="94" t="s">
        <v>162</v>
      </c>
      <c r="C620" s="95">
        <f>'Nueve periodos'!AS67</f>
        <v>160</v>
      </c>
    </row>
    <row r="621" spans="1:3" ht="42.75" x14ac:dyDescent="0.25">
      <c r="A621" s="395"/>
      <c r="B621" s="94" t="s">
        <v>163</v>
      </c>
      <c r="C621" s="95">
        <f>'Nueve periodos'!AR67</f>
        <v>16</v>
      </c>
    </row>
    <row r="622" spans="1:3" ht="28.5" x14ac:dyDescent="0.25">
      <c r="A622" s="94" t="s">
        <v>164</v>
      </c>
      <c r="B622" s="95"/>
      <c r="C622" s="94"/>
    </row>
    <row r="623" spans="1:3" ht="142.5" x14ac:dyDescent="0.25">
      <c r="A623" s="94" t="s">
        <v>165</v>
      </c>
      <c r="B623" s="94"/>
      <c r="C623" s="94" t="s">
        <v>262</v>
      </c>
    </row>
    <row r="624" spans="1:3" ht="85.5" x14ac:dyDescent="0.25">
      <c r="A624" s="94" t="s">
        <v>167</v>
      </c>
      <c r="B624" s="95"/>
      <c r="C624" s="94" t="s">
        <v>263</v>
      </c>
    </row>
  </sheetData>
  <mergeCells count="104">
    <mergeCell ref="A595:A597"/>
    <mergeCell ref="A602:C602"/>
    <mergeCell ref="A607:A609"/>
    <mergeCell ref="A614:C614"/>
    <mergeCell ref="A619:A621"/>
    <mergeCell ref="A566:C566"/>
    <mergeCell ref="A571:A573"/>
    <mergeCell ref="A578:C578"/>
    <mergeCell ref="A583:A585"/>
    <mergeCell ref="A590:C590"/>
    <mergeCell ref="A535:A537"/>
    <mergeCell ref="A542:C542"/>
    <mergeCell ref="A547:A549"/>
    <mergeCell ref="A554:C554"/>
    <mergeCell ref="A559:A561"/>
    <mergeCell ref="A506:C506"/>
    <mergeCell ref="A511:A513"/>
    <mergeCell ref="A518:C518"/>
    <mergeCell ref="A523:A525"/>
    <mergeCell ref="A530:C530"/>
    <mergeCell ref="A475:A477"/>
    <mergeCell ref="A482:C482"/>
    <mergeCell ref="A487:A489"/>
    <mergeCell ref="A494:C494"/>
    <mergeCell ref="A499:A501"/>
    <mergeCell ref="A446:C446"/>
    <mergeCell ref="A451:A453"/>
    <mergeCell ref="A458:C458"/>
    <mergeCell ref="A463:A465"/>
    <mergeCell ref="A470:C470"/>
    <mergeCell ref="A415:A417"/>
    <mergeCell ref="A422:C422"/>
    <mergeCell ref="A427:A429"/>
    <mergeCell ref="A434:C434"/>
    <mergeCell ref="A439:A441"/>
    <mergeCell ref="A386:C386"/>
    <mergeCell ref="A391:A393"/>
    <mergeCell ref="A398:C398"/>
    <mergeCell ref="A403:A405"/>
    <mergeCell ref="A410:C410"/>
    <mergeCell ref="A374:C374"/>
    <mergeCell ref="A379:A381"/>
    <mergeCell ref="A338:C338"/>
    <mergeCell ref="A343:A345"/>
    <mergeCell ref="A350:C350"/>
    <mergeCell ref="A355:A357"/>
    <mergeCell ref="A362:C362"/>
    <mergeCell ref="A367:A369"/>
    <mergeCell ref="A331:A333"/>
    <mergeCell ref="A319:A321"/>
    <mergeCell ref="A326:C326"/>
    <mergeCell ref="A259:A261"/>
    <mergeCell ref="A194:C194"/>
    <mergeCell ref="A199:A201"/>
    <mergeCell ref="A206:C206"/>
    <mergeCell ref="A211:A213"/>
    <mergeCell ref="A218:C218"/>
    <mergeCell ref="A223:A225"/>
    <mergeCell ref="A230:C230"/>
    <mergeCell ref="A235:A237"/>
    <mergeCell ref="A242:C242"/>
    <mergeCell ref="A247:A249"/>
    <mergeCell ref="A254:C254"/>
    <mergeCell ref="A266:C266"/>
    <mergeCell ref="A271:A273"/>
    <mergeCell ref="A278:C278"/>
    <mergeCell ref="A283:A285"/>
    <mergeCell ref="A290:C290"/>
    <mergeCell ref="A295:A297"/>
    <mergeCell ref="A302:C302"/>
    <mergeCell ref="A307:A309"/>
    <mergeCell ref="A314:C314"/>
    <mergeCell ref="A187:A189"/>
    <mergeCell ref="A122:C122"/>
    <mergeCell ref="A127:A129"/>
    <mergeCell ref="A134:C134"/>
    <mergeCell ref="A139:A141"/>
    <mergeCell ref="A146:C146"/>
    <mergeCell ref="A151:A153"/>
    <mergeCell ref="A158:C158"/>
    <mergeCell ref="A163:A165"/>
    <mergeCell ref="A170:C170"/>
    <mergeCell ref="A175:A177"/>
    <mergeCell ref="A182:C182"/>
    <mergeCell ref="A2:C2"/>
    <mergeCell ref="A14:C14"/>
    <mergeCell ref="A26:C26"/>
    <mergeCell ref="A115:A117"/>
    <mergeCell ref="A50:C50"/>
    <mergeCell ref="A55:A57"/>
    <mergeCell ref="A62:C62"/>
    <mergeCell ref="A67:A69"/>
    <mergeCell ref="A74:C74"/>
    <mergeCell ref="A79:A81"/>
    <mergeCell ref="A86:C86"/>
    <mergeCell ref="A91:A93"/>
    <mergeCell ref="A98:C98"/>
    <mergeCell ref="A103:A105"/>
    <mergeCell ref="A110:C110"/>
    <mergeCell ref="A38:C38"/>
    <mergeCell ref="A43:A45"/>
    <mergeCell ref="A7:A9"/>
    <mergeCell ref="A19:A21"/>
    <mergeCell ref="A31:A33"/>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18260B10DB2340BE289666D7577D74" ma:contentTypeVersion="7" ma:contentTypeDescription="Create a new document." ma:contentTypeScope="" ma:versionID="2515d744879d365cebccdfff66b5339b">
  <xsd:schema xmlns:xsd="http://www.w3.org/2001/XMLSchema" xmlns:xs="http://www.w3.org/2001/XMLSchema" xmlns:p="http://schemas.microsoft.com/office/2006/metadata/properties" xmlns:ns2="91f8744b-4550-4ea7-953a-de73bab28e62" xmlns:ns3="5d7e0206-df76-4c00-8285-7bc1c612bb4c" targetNamespace="http://schemas.microsoft.com/office/2006/metadata/properties" ma:root="true" ma:fieldsID="7c15cf57b23e82e4c81cf4bc3680ee96" ns2:_="" ns3:_="">
    <xsd:import namespace="91f8744b-4550-4ea7-953a-de73bab28e62"/>
    <xsd:import namespace="5d7e0206-df76-4c00-8285-7bc1c612bb4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8744b-4550-4ea7-953a-de73bab28e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7e0206-df76-4c00-8285-7bc1c612bb4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AAE4E2-6986-428C-9523-EAEEC48AD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8744b-4550-4ea7-953a-de73bab28e62"/>
    <ds:schemaRef ds:uri="5d7e0206-df76-4c00-8285-7bc1c612b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2E2946-215E-4335-A2A4-CEEEF0F4E892}">
  <ds:schemaRefs>
    <ds:schemaRef ds:uri="http://schemas.microsoft.com/sharepoint/v3/contenttype/forms"/>
  </ds:schemaRefs>
</ds:datastoreItem>
</file>

<file path=customXml/itemProps3.xml><?xml version="1.0" encoding="utf-8"?>
<ds:datastoreItem xmlns:ds="http://schemas.openxmlformats.org/officeDocument/2006/customXml" ds:itemID="{6B7D8BB5-FEDC-4D55-8C10-CBC08F4F01F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Nueve periodos</vt:lpstr>
      <vt:lpstr>Distribución</vt:lpstr>
      <vt:lpstr>DESCRIPCION CURRICULAR</vt:lpstr>
      <vt:lpstr>'Nueve periodos'!Área_de_impresión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Mayela</cp:lastModifiedBy>
  <cp:revision/>
  <cp:lastPrinted>2022-03-14T19:16:08Z</cp:lastPrinted>
  <dcterms:created xsi:type="dcterms:W3CDTF">2019-07-28T23:32:36Z</dcterms:created>
  <dcterms:modified xsi:type="dcterms:W3CDTF">2022-03-14T19:16:48Z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0x010100AC18260B10DB2340BE289666D7577D74</vt:lpwstr>
  </property>
</Properties>
</file>